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030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R59" i="1" l="1"/>
  <c r="Q59" i="1"/>
  <c r="P59" i="1"/>
  <c r="O59" i="1"/>
  <c r="N59" i="1"/>
  <c r="H59" i="1"/>
  <c r="J59" i="1" s="1"/>
  <c r="U59" i="1" s="1"/>
  <c r="R58" i="1"/>
  <c r="Q58" i="1"/>
  <c r="P58" i="1"/>
  <c r="O58" i="1"/>
  <c r="N58" i="1"/>
  <c r="J58" i="1"/>
  <c r="U58" i="1" s="1"/>
  <c r="H58" i="1"/>
  <c r="T58" i="1" s="1"/>
  <c r="T57" i="1"/>
  <c r="O57" i="1"/>
  <c r="H57" i="1"/>
  <c r="S58" i="1" s="1"/>
  <c r="R56" i="1"/>
  <c r="Q56" i="1"/>
  <c r="N56" i="1"/>
  <c r="J56" i="1"/>
  <c r="U56" i="1" s="1"/>
  <c r="H56" i="1"/>
  <c r="T56" i="1" s="1"/>
  <c r="R55" i="1"/>
  <c r="O55" i="1"/>
  <c r="N55" i="1"/>
  <c r="H55" i="1"/>
  <c r="T55" i="1" s="1"/>
  <c r="I54" i="1"/>
  <c r="G54" i="1"/>
  <c r="F54" i="1"/>
  <c r="E54" i="1"/>
  <c r="P55" i="1" s="1"/>
  <c r="D54" i="1"/>
  <c r="C54" i="1"/>
  <c r="Q50" i="1"/>
  <c r="P50" i="1"/>
  <c r="O50" i="1"/>
  <c r="N50" i="1"/>
  <c r="H50" i="1"/>
  <c r="J50" i="1" s="1"/>
  <c r="U50" i="1" s="1"/>
  <c r="T49" i="1"/>
  <c r="S49" i="1"/>
  <c r="Q49" i="1"/>
  <c r="P49" i="1"/>
  <c r="O49" i="1"/>
  <c r="N49" i="1"/>
  <c r="J49" i="1"/>
  <c r="U49" i="1" s="1"/>
  <c r="H49" i="1"/>
  <c r="Q48" i="1"/>
  <c r="P48" i="1"/>
  <c r="O48" i="1"/>
  <c r="N48" i="1"/>
  <c r="H48" i="1"/>
  <c r="J48" i="1" s="1"/>
  <c r="U48" i="1" s="1"/>
  <c r="Q47" i="1"/>
  <c r="P47" i="1"/>
  <c r="O47" i="1"/>
  <c r="N47" i="1"/>
  <c r="G47" i="1"/>
  <c r="H47" i="1" s="1"/>
  <c r="Q46" i="1"/>
  <c r="P46" i="1"/>
  <c r="O46" i="1"/>
  <c r="N46" i="1"/>
  <c r="J46" i="1"/>
  <c r="U46" i="1" s="1"/>
  <c r="H46" i="1"/>
  <c r="T46" i="1" s="1"/>
  <c r="Q45" i="1"/>
  <c r="P45" i="1"/>
  <c r="O45" i="1"/>
  <c r="N45" i="1"/>
  <c r="G45" i="1"/>
  <c r="R46" i="1" s="1"/>
  <c r="Q44" i="1"/>
  <c r="P44" i="1"/>
  <c r="O44" i="1"/>
  <c r="N44" i="1"/>
  <c r="G44" i="1"/>
  <c r="H44" i="1" s="1"/>
  <c r="Q43" i="1"/>
  <c r="P43" i="1"/>
  <c r="O43" i="1"/>
  <c r="N43" i="1"/>
  <c r="J43" i="1"/>
  <c r="U43" i="1" s="1"/>
  <c r="H43" i="1"/>
  <c r="T43" i="1" s="1"/>
  <c r="G43" i="1"/>
  <c r="Q42" i="1"/>
  <c r="P42" i="1"/>
  <c r="O42" i="1"/>
  <c r="N42" i="1"/>
  <c r="H42" i="1"/>
  <c r="J42" i="1" s="1"/>
  <c r="U42" i="1" s="1"/>
  <c r="G42" i="1"/>
  <c r="R42" i="1" s="1"/>
  <c r="S40" i="1"/>
  <c r="Q40" i="1"/>
  <c r="P40" i="1"/>
  <c r="O40" i="1"/>
  <c r="N40" i="1"/>
  <c r="H40" i="1"/>
  <c r="T40" i="1" s="1"/>
  <c r="Q39" i="1"/>
  <c r="P39" i="1"/>
  <c r="O39" i="1"/>
  <c r="N39" i="1"/>
  <c r="J39" i="1"/>
  <c r="U39" i="1" s="1"/>
  <c r="H39" i="1"/>
  <c r="T39" i="1" s="1"/>
  <c r="S38" i="1"/>
  <c r="Q38" i="1"/>
  <c r="P38" i="1"/>
  <c r="O38" i="1"/>
  <c r="N38" i="1"/>
  <c r="H38" i="1"/>
  <c r="T38" i="1" s="1"/>
  <c r="Q37" i="1"/>
  <c r="P37" i="1"/>
  <c r="O37" i="1"/>
  <c r="N37" i="1"/>
  <c r="J37" i="1"/>
  <c r="U37" i="1" s="1"/>
  <c r="H37" i="1"/>
  <c r="T37" i="1" s="1"/>
  <c r="S36" i="1"/>
  <c r="Q36" i="1"/>
  <c r="P36" i="1"/>
  <c r="O36" i="1"/>
  <c r="N36" i="1"/>
  <c r="H36" i="1"/>
  <c r="T36" i="1" s="1"/>
  <c r="I34" i="1"/>
  <c r="G34" i="1"/>
  <c r="F34" i="1"/>
  <c r="E34" i="1"/>
  <c r="D34" i="1"/>
  <c r="C34" i="1"/>
  <c r="S33" i="1"/>
  <c r="Q33" i="1"/>
  <c r="P33" i="1"/>
  <c r="O33" i="1"/>
  <c r="N33" i="1"/>
  <c r="H33" i="1"/>
  <c r="T33" i="1" s="1"/>
  <c r="Q32" i="1"/>
  <c r="P32" i="1"/>
  <c r="O32" i="1"/>
  <c r="N32" i="1"/>
  <c r="J32" i="1"/>
  <c r="U32" i="1" s="1"/>
  <c r="H32" i="1"/>
  <c r="T32" i="1" s="1"/>
  <c r="S31" i="1"/>
  <c r="Q31" i="1"/>
  <c r="P31" i="1"/>
  <c r="O31" i="1"/>
  <c r="N31" i="1"/>
  <c r="H31" i="1"/>
  <c r="T31" i="1" s="1"/>
  <c r="Q30" i="1"/>
  <c r="P30" i="1"/>
  <c r="O30" i="1"/>
  <c r="N30" i="1"/>
  <c r="H30" i="1"/>
  <c r="J30" i="1" s="1"/>
  <c r="U30" i="1" s="1"/>
  <c r="S29" i="1"/>
  <c r="Q29" i="1"/>
  <c r="P29" i="1"/>
  <c r="O29" i="1"/>
  <c r="N29" i="1"/>
  <c r="H29" i="1"/>
  <c r="T29" i="1" s="1"/>
  <c r="Q28" i="1"/>
  <c r="P28" i="1"/>
  <c r="O28" i="1"/>
  <c r="N28" i="1"/>
  <c r="H28" i="1"/>
  <c r="H34" i="1" s="1"/>
  <c r="J34" i="1" s="1"/>
  <c r="U34" i="1" s="1"/>
  <c r="I27" i="1"/>
  <c r="G27" i="1"/>
  <c r="F27" i="1"/>
  <c r="E27" i="1"/>
  <c r="D27" i="1"/>
  <c r="C27" i="1"/>
  <c r="H27" i="1" s="1"/>
  <c r="J27" i="1" s="1"/>
  <c r="U27" i="1" s="1"/>
  <c r="Q26" i="1"/>
  <c r="P26" i="1"/>
  <c r="O26" i="1"/>
  <c r="N26" i="1"/>
  <c r="H26" i="1"/>
  <c r="J26" i="1" s="1"/>
  <c r="U26" i="1" s="1"/>
  <c r="S25" i="1"/>
  <c r="Q25" i="1"/>
  <c r="P25" i="1"/>
  <c r="O25" i="1"/>
  <c r="N25" i="1"/>
  <c r="H25" i="1"/>
  <c r="T25" i="1" s="1"/>
  <c r="Q24" i="1"/>
  <c r="P24" i="1"/>
  <c r="O24" i="1"/>
  <c r="N24" i="1"/>
  <c r="H24" i="1"/>
  <c r="J24" i="1" s="1"/>
  <c r="U24" i="1" s="1"/>
  <c r="S23" i="1"/>
  <c r="Q23" i="1"/>
  <c r="P23" i="1"/>
  <c r="O23" i="1"/>
  <c r="N23" i="1"/>
  <c r="H23" i="1"/>
  <c r="T23" i="1" s="1"/>
  <c r="Q22" i="1"/>
  <c r="P22" i="1"/>
  <c r="O22" i="1"/>
  <c r="N22" i="1"/>
  <c r="H22" i="1"/>
  <c r="J22" i="1" s="1"/>
  <c r="U22" i="1" s="1"/>
  <c r="S21" i="1"/>
  <c r="Q21" i="1"/>
  <c r="P21" i="1"/>
  <c r="O21" i="1"/>
  <c r="N21" i="1"/>
  <c r="H21" i="1"/>
  <c r="T21" i="1" s="1"/>
  <c r="Q20" i="1"/>
  <c r="Q27" i="1" s="1"/>
  <c r="P20" i="1"/>
  <c r="P27" i="1" s="1"/>
  <c r="O20" i="1"/>
  <c r="O27" i="1" s="1"/>
  <c r="N20" i="1"/>
  <c r="N27" i="1" s="1"/>
  <c r="H20" i="1"/>
  <c r="J20" i="1" s="1"/>
  <c r="U20" i="1" s="1"/>
  <c r="I19" i="1"/>
  <c r="G19" i="1"/>
  <c r="F19" i="1"/>
  <c r="E19" i="1"/>
  <c r="D19" i="1"/>
  <c r="C19" i="1"/>
  <c r="H19" i="1" s="1"/>
  <c r="J19" i="1" s="1"/>
  <c r="U19" i="1" s="1"/>
  <c r="Q18" i="1"/>
  <c r="P18" i="1"/>
  <c r="O18" i="1"/>
  <c r="N18" i="1"/>
  <c r="H18" i="1"/>
  <c r="J18" i="1" s="1"/>
  <c r="U18" i="1" s="1"/>
  <c r="S17" i="1"/>
  <c r="Q17" i="1"/>
  <c r="P17" i="1"/>
  <c r="O17" i="1"/>
  <c r="N17" i="1"/>
  <c r="H17" i="1"/>
  <c r="T17" i="1" s="1"/>
  <c r="Q16" i="1"/>
  <c r="P16" i="1"/>
  <c r="O16" i="1"/>
  <c r="N16" i="1"/>
  <c r="H16" i="1"/>
  <c r="J16" i="1" s="1"/>
  <c r="U16" i="1" s="1"/>
  <c r="Q15" i="1"/>
  <c r="P15" i="1"/>
  <c r="O15" i="1"/>
  <c r="N15" i="1"/>
  <c r="H15" i="1"/>
  <c r="T15" i="1" s="1"/>
  <c r="T14" i="1"/>
  <c r="Q14" i="1"/>
  <c r="Q19" i="1" s="1"/>
  <c r="P14" i="1"/>
  <c r="P19" i="1" s="1"/>
  <c r="O14" i="1"/>
  <c r="O19" i="1" s="1"/>
  <c r="N14" i="1"/>
  <c r="N19" i="1" s="1"/>
  <c r="H14" i="1"/>
  <c r="J14" i="1" s="1"/>
  <c r="U14" i="1" s="1"/>
  <c r="I13" i="1"/>
  <c r="G13" i="1"/>
  <c r="F13" i="1"/>
  <c r="E13" i="1"/>
  <c r="D13" i="1"/>
  <c r="C13" i="1"/>
  <c r="Q12" i="1"/>
  <c r="P12" i="1"/>
  <c r="O12" i="1"/>
  <c r="N12" i="1"/>
  <c r="H12" i="1"/>
  <c r="J12" i="1" s="1"/>
  <c r="U12" i="1" s="1"/>
  <c r="Q11" i="1"/>
  <c r="P11" i="1"/>
  <c r="O11" i="1"/>
  <c r="N11" i="1"/>
  <c r="H11" i="1"/>
  <c r="T11" i="1" s="1"/>
  <c r="Q10" i="1"/>
  <c r="P10" i="1"/>
  <c r="O10" i="1"/>
  <c r="N10" i="1"/>
  <c r="H10" i="1"/>
  <c r="J10" i="1" s="1"/>
  <c r="U10" i="1" s="1"/>
  <c r="Q9" i="1"/>
  <c r="P9" i="1"/>
  <c r="O9" i="1"/>
  <c r="N9" i="1"/>
  <c r="H9" i="1"/>
  <c r="T9" i="1" s="1"/>
  <c r="Q8" i="1"/>
  <c r="P8" i="1"/>
  <c r="P13" i="1" s="1"/>
  <c r="O8" i="1"/>
  <c r="N8" i="1"/>
  <c r="H8" i="1"/>
  <c r="J8" i="1" s="1"/>
  <c r="U8" i="1" s="1"/>
  <c r="Q7" i="1"/>
  <c r="Q13" i="1" s="1"/>
  <c r="P7" i="1"/>
  <c r="O7" i="1"/>
  <c r="O13" i="1" s="1"/>
  <c r="N7" i="1"/>
  <c r="N13" i="1" s="1"/>
  <c r="H7" i="1"/>
  <c r="T7" i="1" s="1"/>
  <c r="T6" i="1"/>
  <c r="P6" i="1"/>
  <c r="O6" i="1"/>
  <c r="H6" i="1"/>
  <c r="S6" i="1" s="1"/>
  <c r="Q5" i="1"/>
  <c r="P5" i="1"/>
  <c r="O5" i="1"/>
  <c r="N5" i="1"/>
  <c r="H5" i="1"/>
  <c r="J5" i="1" s="1"/>
  <c r="U5" i="1" s="1"/>
  <c r="Q4" i="1"/>
  <c r="P4" i="1"/>
  <c r="O4" i="1"/>
  <c r="N4" i="1"/>
  <c r="I4" i="1"/>
  <c r="G4" i="1"/>
  <c r="R4" i="1" s="1"/>
  <c r="T3" i="1"/>
  <c r="S3" i="1"/>
  <c r="Q3" i="1"/>
  <c r="P3" i="1"/>
  <c r="O3" i="1"/>
  <c r="N3" i="1"/>
  <c r="J3" i="1"/>
  <c r="U3" i="1" s="1"/>
  <c r="G3" i="1"/>
  <c r="R43" i="1" s="1"/>
  <c r="T4" i="1" l="1"/>
  <c r="T34" i="1"/>
  <c r="S44" i="1"/>
  <c r="J44" i="1"/>
  <c r="U44" i="1" s="1"/>
  <c r="T44" i="1"/>
  <c r="S47" i="1"/>
  <c r="J47" i="1"/>
  <c r="U47" i="1" s="1"/>
  <c r="T47" i="1"/>
  <c r="T8" i="1"/>
  <c r="T10" i="1"/>
  <c r="H4" i="1"/>
  <c r="S4" i="1" s="1"/>
  <c r="S5" i="1"/>
  <c r="J6" i="1"/>
  <c r="U6" i="1" s="1"/>
  <c r="J7" i="1"/>
  <c r="S8" i="1"/>
  <c r="J9" i="1"/>
  <c r="U9" i="1" s="1"/>
  <c r="S10" i="1"/>
  <c r="J11" i="1"/>
  <c r="U11" i="1" s="1"/>
  <c r="S12" i="1"/>
  <c r="H13" i="1"/>
  <c r="S14" i="1"/>
  <c r="J15" i="1"/>
  <c r="U15" i="1" s="1"/>
  <c r="S16" i="1"/>
  <c r="J17" i="1"/>
  <c r="U17" i="1" s="1"/>
  <c r="S18" i="1"/>
  <c r="S20" i="1"/>
  <c r="J21" i="1"/>
  <c r="U21" i="1" s="1"/>
  <c r="S22" i="1"/>
  <c r="J23" i="1"/>
  <c r="U23" i="1" s="1"/>
  <c r="S24" i="1"/>
  <c r="J25" i="1"/>
  <c r="U25" i="1" s="1"/>
  <c r="S26" i="1"/>
  <c r="S28" i="1"/>
  <c r="J29" i="1"/>
  <c r="U29" i="1" s="1"/>
  <c r="S30" i="1"/>
  <c r="J31" i="1"/>
  <c r="U31" i="1" s="1"/>
  <c r="S32" i="1"/>
  <c r="J33" i="1"/>
  <c r="U33" i="1" s="1"/>
  <c r="J36" i="1"/>
  <c r="U36" i="1" s="1"/>
  <c r="S37" i="1"/>
  <c r="J38" i="1"/>
  <c r="U38" i="1" s="1"/>
  <c r="S39" i="1"/>
  <c r="J40" i="1"/>
  <c r="U40" i="1" s="1"/>
  <c r="S43" i="1"/>
  <c r="S46" i="1"/>
  <c r="R48" i="1"/>
  <c r="R50" i="1"/>
  <c r="J55" i="1"/>
  <c r="U55" i="1" s="1"/>
  <c r="Q55" i="1"/>
  <c r="O56" i="1"/>
  <c r="J57" i="1"/>
  <c r="U57" i="1" s="1"/>
  <c r="Q57" i="1"/>
  <c r="R9" i="1"/>
  <c r="T16" i="1"/>
  <c r="R17" i="1"/>
  <c r="T18" i="1"/>
  <c r="T20" i="1"/>
  <c r="R21" i="1"/>
  <c r="T22" i="1"/>
  <c r="R23" i="1"/>
  <c r="T24" i="1"/>
  <c r="R25" i="1"/>
  <c r="T26" i="1"/>
  <c r="T28" i="1"/>
  <c r="R29" i="1"/>
  <c r="T30" i="1"/>
  <c r="R31" i="1"/>
  <c r="R33" i="1"/>
  <c r="R36" i="1"/>
  <c r="R38" i="1"/>
  <c r="R40" i="1"/>
  <c r="S42" i="1"/>
  <c r="R45" i="1"/>
  <c r="S48" i="1"/>
  <c r="S50" i="1"/>
  <c r="H54" i="1"/>
  <c r="R54" i="1" s="1"/>
  <c r="P56" i="1"/>
  <c r="N57" i="1"/>
  <c r="R57" i="1"/>
  <c r="S59" i="1"/>
  <c r="T5" i="1"/>
  <c r="R7" i="1"/>
  <c r="T12" i="1"/>
  <c r="R15" i="1"/>
  <c r="S7" i="1"/>
  <c r="S9" i="1"/>
  <c r="S11" i="1"/>
  <c r="S15" i="1"/>
  <c r="J28" i="1"/>
  <c r="U28" i="1" s="1"/>
  <c r="T42" i="1"/>
  <c r="R44" i="1"/>
  <c r="R47" i="1"/>
  <c r="T48" i="1"/>
  <c r="R49" i="1"/>
  <c r="T50" i="1"/>
  <c r="P54" i="1"/>
  <c r="T59" i="1"/>
  <c r="R11" i="1"/>
  <c r="R3" i="1"/>
  <c r="R5" i="1"/>
  <c r="R6" i="1"/>
  <c r="R8" i="1"/>
  <c r="R10" i="1"/>
  <c r="R12" i="1"/>
  <c r="R14" i="1"/>
  <c r="R16" i="1"/>
  <c r="R18" i="1"/>
  <c r="R20" i="1"/>
  <c r="R27" i="1" s="1"/>
  <c r="R22" i="1"/>
  <c r="R24" i="1"/>
  <c r="R26" i="1"/>
  <c r="R28" i="1"/>
  <c r="R30" i="1"/>
  <c r="R32" i="1"/>
  <c r="R37" i="1"/>
  <c r="R39" i="1"/>
  <c r="H45" i="1"/>
  <c r="P57" i="1"/>
  <c r="R13" i="1" l="1"/>
  <c r="S56" i="1"/>
  <c r="O54" i="1"/>
  <c r="J54" i="1"/>
  <c r="U54" i="1" s="1"/>
  <c r="S55" i="1"/>
  <c r="T45" i="1"/>
  <c r="S45" i="1"/>
  <c r="J45" i="1"/>
  <c r="U45" i="1" s="1"/>
  <c r="R19" i="1"/>
  <c r="J13" i="1"/>
  <c r="U13" i="1" s="1"/>
  <c r="U7" i="1"/>
  <c r="N54" i="1"/>
  <c r="Q54" i="1"/>
  <c r="T54" i="1"/>
</calcChain>
</file>

<file path=xl/sharedStrings.xml><?xml version="1.0" encoding="utf-8"?>
<sst xmlns="http://schemas.openxmlformats.org/spreadsheetml/2006/main" count="135" uniqueCount="76">
  <si>
    <t>Wyszczególnienie</t>
  </si>
  <si>
    <t>Liczba bezrobotnych (stan na dzień 31.12.2023 r.)</t>
  </si>
  <si>
    <t>Bezrobocie w gminach - dane procentowe, stan na 31.12.2023 r. - %</t>
  </si>
  <si>
    <t>Miasto Leżajsk</t>
  </si>
  <si>
    <t>Gmina Leżajsk</t>
  </si>
  <si>
    <t>Gmina Grodzisko Dolne</t>
  </si>
  <si>
    <t>Gmina Kuryłówka</t>
  </si>
  <si>
    <t>Miasto i Gmina Nowa Sarzyna</t>
  </si>
  <si>
    <t>Powiat leżajski ogółem</t>
  </si>
  <si>
    <t>Powiat leżajski kobiety</t>
  </si>
  <si>
    <t>Powiat leżajski mężczyźni</t>
  </si>
  <si>
    <r>
      <t xml:space="preserve">Powiat leżajski kobiety </t>
    </r>
    <r>
      <rPr>
        <i/>
        <sz val="9"/>
        <rFont val="Calibri"/>
        <family val="2"/>
        <charset val="238"/>
      </rPr>
      <t>(odsetek kobiet)</t>
    </r>
  </si>
  <si>
    <r>
      <t>Powiat leżajski mężczyźni</t>
    </r>
    <r>
      <rPr>
        <i/>
        <sz val="9"/>
        <rFont val="Calibri"/>
        <family val="2"/>
        <charset val="238"/>
      </rPr>
      <t xml:space="preserve"> (odsetek mężczyzn)</t>
    </r>
  </si>
  <si>
    <t>Liczba bezrobotnych ogółem</t>
  </si>
  <si>
    <t>Udział bezrob. z gminy w ogóle bezrob.</t>
  </si>
  <si>
    <t>w tym kobiet</t>
  </si>
  <si>
    <t>udział bezrob. kobiet w gminie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</si>
  <si>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</si>
  <si>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</si>
  <si>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</si>
  <si>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</si>
  <si>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</si>
  <si>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</si>
  <si>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</si>
  <si>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</si>
  <si>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</si>
  <si>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</si>
  <si>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</si>
  <si>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</si>
  <si>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</si>
  <si>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</si>
  <si>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gimnaz./podst. i poniżej </t>
  </si>
  <si>
    <t xml:space="preserve">Ogółem </t>
  </si>
  <si>
    <t xml:space="preserve">do 1 roku </t>
  </si>
  <si>
    <t>staż</t>
  </si>
  <si>
    <t>1 do5 lat</t>
  </si>
  <si>
    <t>pracy</t>
  </si>
  <si>
    <t>5 do 10</t>
  </si>
  <si>
    <t>w latach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</si>
  <si>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</si>
  <si>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</si>
  <si>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</si>
  <si>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</si>
  <si>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</si>
  <si>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</si>
  <si>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1 do 3</t>
  </si>
  <si>
    <t>czas</t>
  </si>
  <si>
    <t>3 do 6</t>
  </si>
  <si>
    <t>pozosta
wania</t>
  </si>
  <si>
    <t>6 do 12</t>
  </si>
  <si>
    <t>12 do 24</t>
  </si>
  <si>
    <t xml:space="preserve">bez pracy 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</si>
  <si>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</si>
  <si>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</si>
  <si>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</si>
  <si>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</si>
  <si>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</si>
  <si>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</si>
  <si>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</si>
  <si>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</si>
  <si>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Calibri"/>
        <family val="2"/>
        <charset val="238"/>
      </rPr>
      <t>Łącznie</t>
    </r>
    <r>
      <rPr>
        <b/>
        <sz val="8"/>
        <rFont val="Calibri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</si>
  <si>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</si>
  <si>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</si>
  <si>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</si>
  <si>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</si>
  <si>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>powyżej 50 r. ż.</t>
  </si>
  <si>
    <t>posiadające co najmniej jedno dziecko do 6 roku życia</t>
  </si>
  <si>
    <t>posiadające co najmniej jedno dziecko niepełnosprawne do 18 roku życia</t>
  </si>
  <si>
    <t>niepełnosprawne</t>
  </si>
  <si>
    <t>zarejestrowani w roku</t>
  </si>
  <si>
    <t>w tym po raz pierwszy</t>
  </si>
  <si>
    <t>w tym po raz kolejny</t>
  </si>
  <si>
    <t>wyrejestrowani w roku</t>
  </si>
  <si>
    <t>w tym podjęcie pracy</t>
  </si>
  <si>
    <t>w tym podjęcie pracy - kobiety</t>
  </si>
  <si>
    <t>udział podjęć pracy kobiet w podjęciach pracy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</si>
</sst>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9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theme="2" tint="-9.9978637043366805E-2"/>
      </patternFill>
    </fill>
    <fill>
      <patternFill patternType="gray125">
        <bgColor theme="5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gray0625">
        <bgColor theme="2" tint="-9.9978637043366805E-2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5" fillId="2" borderId="4" xfId="0" applyFont="1" applyFill="1" applyBorder="1"/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/>
    <xf numFmtId="0" fontId="5" fillId="0" borderId="0" xfId="0" applyFont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8" fillId="3" borderId="10" xfId="0" applyFont="1" applyFill="1" applyBorder="1" applyAlignment="1">
      <alignment horizontal="center" wrapText="1"/>
    </xf>
    <xf numFmtId="0" fontId="8" fillId="4" borderId="1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top" wrapText="1"/>
    </xf>
    <xf numFmtId="0" fontId="9" fillId="4" borderId="10" xfId="0" applyFont="1" applyFill="1" applyBorder="1" applyAlignment="1">
      <alignment horizontal="center" wrapText="1"/>
    </xf>
    <xf numFmtId="0" fontId="11" fillId="2" borderId="3" xfId="0" applyFont="1" applyFill="1" applyBorder="1" applyAlignment="1">
      <alignment horizontal="center" wrapText="1"/>
    </xf>
    <xf numFmtId="0" fontId="11" fillId="2" borderId="4" xfId="0" applyFont="1" applyFill="1" applyBorder="1" applyAlignment="1">
      <alignment horizont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3" fontId="12" fillId="3" borderId="8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wrapText="1"/>
    </xf>
    <xf numFmtId="0" fontId="11" fillId="2" borderId="5" xfId="0" applyFont="1" applyFill="1" applyBorder="1" applyAlignment="1">
      <alignment horizontal="left" wrapText="1"/>
    </xf>
    <xf numFmtId="9" fontId="7" fillId="2" borderId="8" xfId="2" applyNumberFormat="1" applyFont="1" applyFill="1" applyBorder="1" applyAlignment="1">
      <alignment horizontal="center" vertical="top" wrapText="1"/>
    </xf>
    <xf numFmtId="9" fontId="7" fillId="2" borderId="3" xfId="2" applyNumberFormat="1" applyFont="1" applyFill="1" applyBorder="1" applyAlignment="1">
      <alignment horizontal="center" vertical="top" wrapText="1"/>
    </xf>
    <xf numFmtId="9" fontId="11" fillId="2" borderId="8" xfId="2" applyNumberFormat="1" applyFont="1" applyFill="1" applyBorder="1" applyAlignment="1">
      <alignment horizontal="center" vertical="top" wrapText="1"/>
    </xf>
    <xf numFmtId="9" fontId="9" fillId="3" borderId="8" xfId="2" applyNumberFormat="1" applyFont="1" applyFill="1" applyBorder="1" applyAlignment="1">
      <alignment horizontal="center" vertical="top" wrapText="1"/>
    </xf>
    <xf numFmtId="9" fontId="9" fillId="4" borderId="8" xfId="2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64" fontId="8" fillId="3" borderId="5" xfId="1" applyNumberFormat="1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9" fontId="7" fillId="0" borderId="8" xfId="2" applyNumberFormat="1" applyFont="1" applyFill="1" applyBorder="1" applyAlignment="1">
      <alignment horizontal="center" vertical="center" wrapText="1"/>
    </xf>
    <xf numFmtId="9" fontId="7" fillId="0" borderId="3" xfId="2" applyNumberFormat="1" applyFont="1" applyFill="1" applyBorder="1" applyAlignment="1">
      <alignment horizontal="center" vertical="center" wrapText="1"/>
    </xf>
    <xf numFmtId="9" fontId="11" fillId="2" borderId="8" xfId="2" applyNumberFormat="1" applyFont="1" applyFill="1" applyBorder="1" applyAlignment="1">
      <alignment horizontal="center" vertical="center" wrapText="1"/>
    </xf>
    <xf numFmtId="9" fontId="9" fillId="3" borderId="8" xfId="2" applyNumberFormat="1" applyFont="1" applyFill="1" applyBorder="1" applyAlignment="1">
      <alignment horizontal="center" vertical="center" wrapText="1"/>
    </xf>
    <xf numFmtId="9" fontId="9" fillId="6" borderId="8" xfId="2" applyNumberFormat="1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right" vertical="center" wrapText="1"/>
    </xf>
    <xf numFmtId="0" fontId="13" fillId="2" borderId="5" xfId="0" applyFont="1" applyFill="1" applyBorder="1" applyAlignment="1">
      <alignment horizontal="right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/>
    </xf>
    <xf numFmtId="164" fontId="9" fillId="4" borderId="5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9" fontId="7" fillId="0" borderId="12" xfId="2" applyNumberFormat="1" applyFont="1" applyFill="1" applyBorder="1" applyAlignment="1">
      <alignment horizontal="center" vertical="center" wrapText="1"/>
    </xf>
    <xf numFmtId="9" fontId="9" fillId="4" borderId="10" xfId="2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right" wrapText="1"/>
    </xf>
    <xf numFmtId="0" fontId="14" fillId="2" borderId="5" xfId="0" applyFont="1" applyFill="1" applyBorder="1" applyAlignment="1">
      <alignment horizontal="right" wrapText="1"/>
    </xf>
    <xf numFmtId="0" fontId="7" fillId="1" borderId="12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14" fillId="2" borderId="3" xfId="0" applyFont="1" applyFill="1" applyBorder="1" applyAlignment="1">
      <alignment horizontal="center" wrapText="1"/>
    </xf>
    <xf numFmtId="0" fontId="14" fillId="2" borderId="5" xfId="0" applyFont="1" applyFill="1" applyBorder="1" applyAlignment="1">
      <alignment horizontal="center" wrapText="1"/>
    </xf>
    <xf numFmtId="9" fontId="7" fillId="1" borderId="12" xfId="2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7" fillId="5" borderId="16" xfId="0" applyNumberFormat="1" applyFont="1" applyFill="1" applyBorder="1" applyAlignment="1">
      <alignment horizontal="center" vertical="center" wrapText="1"/>
    </xf>
    <xf numFmtId="0" fontId="7" fillId="5" borderId="17" xfId="0" applyNumberFormat="1" applyFont="1" applyFill="1" applyBorder="1" applyAlignment="1">
      <alignment horizontal="center" vertical="center" wrapText="1"/>
    </xf>
    <xf numFmtId="0" fontId="7" fillId="5" borderId="18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wrapText="1"/>
    </xf>
    <xf numFmtId="9" fontId="7" fillId="0" borderId="20" xfId="2" applyNumberFormat="1" applyFont="1" applyFill="1" applyBorder="1" applyAlignment="1">
      <alignment horizontal="center" vertical="center" wrapText="1"/>
    </xf>
    <xf numFmtId="9" fontId="7" fillId="0" borderId="21" xfId="2" applyNumberFormat="1" applyFont="1" applyFill="1" applyBorder="1" applyAlignment="1">
      <alignment horizontal="center" vertical="center" wrapText="1"/>
    </xf>
    <xf numFmtId="9" fontId="11" fillId="2" borderId="15" xfId="2" applyNumberFormat="1" applyFont="1" applyFill="1" applyBorder="1" applyAlignment="1">
      <alignment horizontal="center" vertical="center" wrapText="1"/>
    </xf>
    <xf numFmtId="9" fontId="9" fillId="3" borderId="22" xfId="2" applyNumberFormat="1" applyFont="1" applyFill="1" applyBorder="1" applyAlignment="1">
      <alignment horizontal="center" vertical="center" wrapText="1"/>
    </xf>
    <xf numFmtId="9" fontId="9" fillId="4" borderId="15" xfId="2" applyNumberFormat="1" applyFont="1" applyFill="1" applyBorder="1" applyAlignment="1">
      <alignment horizontal="center" vertical="top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7" fillId="5" borderId="25" xfId="0" applyNumberFormat="1" applyFont="1" applyFill="1" applyBorder="1" applyAlignment="1">
      <alignment horizontal="center" vertical="center" wrapText="1"/>
    </xf>
    <xf numFmtId="1" fontId="7" fillId="5" borderId="26" xfId="0" applyNumberFormat="1" applyFont="1" applyFill="1" applyBorder="1" applyAlignment="1">
      <alignment horizontal="center" vertical="center" wrapText="1"/>
    </xf>
    <xf numFmtId="0" fontId="7" fillId="5" borderId="26" xfId="0" applyNumberFormat="1" applyFont="1" applyFill="1" applyBorder="1" applyAlignment="1">
      <alignment horizontal="center" vertical="center" wrapText="1"/>
    </xf>
    <xf numFmtId="0" fontId="7" fillId="5" borderId="27" xfId="0" applyNumberFormat="1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wrapText="1"/>
    </xf>
    <xf numFmtId="9" fontId="7" fillId="0" borderId="30" xfId="2" applyNumberFormat="1" applyFont="1" applyFill="1" applyBorder="1" applyAlignment="1">
      <alignment horizontal="center" vertical="center" wrapText="1"/>
    </xf>
    <xf numFmtId="9" fontId="7" fillId="0" borderId="31" xfId="2" applyNumberFormat="1" applyFont="1" applyFill="1" applyBorder="1" applyAlignment="1">
      <alignment horizontal="center" vertical="center" wrapText="1"/>
    </xf>
    <xf numFmtId="9" fontId="11" fillId="2" borderId="24" xfId="2" applyNumberFormat="1" applyFont="1" applyFill="1" applyBorder="1" applyAlignment="1">
      <alignment horizontal="center" vertical="center" wrapText="1"/>
    </xf>
    <xf numFmtId="9" fontId="9" fillId="4" borderId="24" xfId="2" applyNumberFormat="1" applyFont="1" applyFill="1" applyBorder="1" applyAlignment="1">
      <alignment horizontal="center" vertical="top" wrapText="1"/>
    </xf>
    <xf numFmtId="0" fontId="13" fillId="2" borderId="32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7" fillId="5" borderId="34" xfId="0" applyNumberFormat="1" applyFont="1" applyFill="1" applyBorder="1" applyAlignment="1">
      <alignment horizontal="center" vertical="center" wrapText="1"/>
    </xf>
    <xf numFmtId="0" fontId="7" fillId="5" borderId="35" xfId="0" applyNumberFormat="1" applyFont="1" applyFill="1" applyBorder="1" applyAlignment="1">
      <alignment horizontal="center" vertical="center" wrapText="1"/>
    </xf>
    <xf numFmtId="0" fontId="7" fillId="5" borderId="36" xfId="0" applyNumberFormat="1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1" fontId="9" fillId="7" borderId="33" xfId="2" applyNumberFormat="1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wrapText="1"/>
    </xf>
    <xf numFmtId="9" fontId="7" fillId="0" borderId="38" xfId="2" applyNumberFormat="1" applyFont="1" applyFill="1" applyBorder="1" applyAlignment="1">
      <alignment horizontal="center" vertical="center" wrapText="1"/>
    </xf>
    <xf numFmtId="9" fontId="7" fillId="0" borderId="39" xfId="2" applyNumberFormat="1" applyFont="1" applyFill="1" applyBorder="1" applyAlignment="1">
      <alignment horizontal="center" vertical="center" wrapText="1"/>
    </xf>
    <xf numFmtId="9" fontId="11" fillId="2" borderId="11" xfId="2" applyNumberFormat="1" applyFont="1" applyFill="1" applyBorder="1" applyAlignment="1">
      <alignment horizontal="center" vertical="center" wrapText="1"/>
    </xf>
    <xf numFmtId="9" fontId="9" fillId="7" borderId="22" xfId="2" applyNumberFormat="1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7" fillId="8" borderId="13" xfId="0" applyNumberFormat="1" applyFont="1" applyFill="1" applyBorder="1" applyAlignment="1">
      <alignment horizontal="center" vertical="center" wrapText="1"/>
    </xf>
    <xf numFmtId="0" fontId="7" fillId="8" borderId="14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center" wrapText="1"/>
    </xf>
    <xf numFmtId="0" fontId="13" fillId="2" borderId="42" xfId="0" applyFont="1" applyFill="1" applyBorder="1" applyAlignment="1">
      <alignment horizontal="center" wrapText="1"/>
    </xf>
    <xf numFmtId="9" fontId="7" fillId="0" borderId="42" xfId="2" applyNumberFormat="1" applyFont="1" applyFill="1" applyBorder="1" applyAlignment="1">
      <alignment horizontal="center" vertical="center" wrapText="1"/>
    </xf>
    <xf numFmtId="9" fontId="7" fillId="0" borderId="43" xfId="2" applyNumberFormat="1" applyFont="1" applyFill="1" applyBorder="1" applyAlignment="1">
      <alignment horizontal="center" vertical="center" wrapText="1"/>
    </xf>
    <xf numFmtId="9" fontId="9" fillId="3" borderId="5" xfId="0" applyNumberFormat="1" applyFont="1" applyFill="1" applyBorder="1" applyAlignment="1">
      <alignment horizontal="center"/>
    </xf>
    <xf numFmtId="9" fontId="9" fillId="4" borderId="23" xfId="2" applyNumberFormat="1" applyFont="1" applyFill="1" applyBorder="1" applyAlignment="1">
      <alignment horizontal="center" vertical="top" wrapText="1"/>
    </xf>
    <xf numFmtId="0" fontId="7" fillId="0" borderId="16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 wrapText="1"/>
    </xf>
    <xf numFmtId="9" fontId="9" fillId="3" borderId="44" xfId="2" applyNumberFormat="1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/>
    </xf>
    <xf numFmtId="9" fontId="11" fillId="2" borderId="33" xfId="2" applyNumberFormat="1" applyFont="1" applyFill="1" applyBorder="1" applyAlignment="1">
      <alignment horizontal="center" vertical="center" wrapText="1"/>
    </xf>
    <xf numFmtId="9" fontId="9" fillId="3" borderId="45" xfId="2" applyNumberFormat="1" applyFont="1" applyFill="1" applyBorder="1" applyAlignment="1">
      <alignment horizontal="center" vertical="center" wrapText="1"/>
    </xf>
    <xf numFmtId="9" fontId="9" fillId="4" borderId="33" xfId="2" applyNumberFormat="1" applyFont="1" applyFill="1" applyBorder="1" applyAlignment="1">
      <alignment horizontal="center" vertical="top" wrapText="1"/>
    </xf>
    <xf numFmtId="0" fontId="13" fillId="2" borderId="46" xfId="0" applyFont="1" applyFill="1" applyBorder="1" applyAlignment="1">
      <alignment horizontal="center" vertical="center" wrapText="1"/>
    </xf>
    <xf numFmtId="1" fontId="7" fillId="8" borderId="32" xfId="0" applyNumberFormat="1" applyFont="1" applyFill="1" applyBorder="1" applyAlignment="1">
      <alignment horizontal="center" vertical="center" wrapText="1"/>
    </xf>
    <xf numFmtId="1" fontId="7" fillId="8" borderId="6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top" wrapText="1"/>
    </xf>
    <xf numFmtId="0" fontId="5" fillId="2" borderId="0" xfId="0" applyFont="1" applyFill="1" applyBorder="1"/>
    <xf numFmtId="9" fontId="7" fillId="5" borderId="47" xfId="0" applyNumberFormat="1" applyFont="1" applyFill="1" applyBorder="1" applyAlignment="1">
      <alignment horizontal="center" vertical="top" wrapText="1"/>
    </xf>
    <xf numFmtId="9" fontId="4" fillId="2" borderId="32" xfId="0" applyNumberFormat="1" applyFont="1" applyFill="1" applyBorder="1" applyAlignment="1">
      <alignment horizontal="center" vertical="top" wrapText="1"/>
    </xf>
    <xf numFmtId="9" fontId="9" fillId="3" borderId="7" xfId="0" applyNumberFormat="1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wrapText="1"/>
    </xf>
    <xf numFmtId="9" fontId="7" fillId="0" borderId="48" xfId="2" applyNumberFormat="1" applyFont="1" applyFill="1" applyBorder="1" applyAlignment="1">
      <alignment horizontal="center" vertical="center" wrapText="1"/>
    </xf>
    <xf numFmtId="9" fontId="7" fillId="0" borderId="41" xfId="2" applyNumberFormat="1" applyFont="1" applyFill="1" applyBorder="1" applyAlignment="1">
      <alignment horizontal="center" vertical="center" wrapText="1"/>
    </xf>
    <xf numFmtId="9" fontId="7" fillId="0" borderId="49" xfId="2" applyNumberFormat="1" applyFont="1" applyFill="1" applyBorder="1" applyAlignment="1">
      <alignment horizontal="center" vertical="center" wrapText="1"/>
    </xf>
    <xf numFmtId="9" fontId="11" fillId="2" borderId="50" xfId="2" applyNumberFormat="1" applyFont="1" applyFill="1" applyBorder="1" applyAlignment="1">
      <alignment horizontal="center" vertical="center" wrapText="1"/>
    </xf>
    <xf numFmtId="9" fontId="9" fillId="3" borderId="51" xfId="2" applyNumberFormat="1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16" fontId="13" fillId="2" borderId="24" xfId="0" applyNumberFormat="1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wrapText="1"/>
    </xf>
    <xf numFmtId="16" fontId="13" fillId="2" borderId="24" xfId="0" applyNumberFormat="1" applyFont="1" applyFill="1" applyBorder="1" applyAlignment="1">
      <alignment horizontal="center" wrapText="1"/>
    </xf>
    <xf numFmtId="9" fontId="7" fillId="0" borderId="52" xfId="2" applyNumberFormat="1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wrapText="1"/>
    </xf>
    <xf numFmtId="0" fontId="13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wrapText="1"/>
    </xf>
    <xf numFmtId="9" fontId="7" fillId="0" borderId="53" xfId="2" applyNumberFormat="1" applyFont="1" applyFill="1" applyBorder="1" applyAlignment="1">
      <alignment horizontal="center" vertical="center" wrapText="1"/>
    </xf>
    <xf numFmtId="9" fontId="7" fillId="0" borderId="54" xfId="2" applyNumberFormat="1" applyFont="1" applyFill="1" applyBorder="1" applyAlignment="1">
      <alignment horizontal="center" vertical="center" wrapText="1"/>
    </xf>
    <xf numFmtId="9" fontId="7" fillId="0" borderId="55" xfId="2" applyNumberFormat="1" applyFont="1" applyFill="1" applyBorder="1" applyAlignment="1">
      <alignment horizontal="center" vertical="center" wrapText="1"/>
    </xf>
    <xf numFmtId="9" fontId="9" fillId="3" borderId="56" xfId="2" applyNumberFormat="1" applyFont="1" applyFill="1" applyBorder="1" applyAlignment="1">
      <alignment horizontal="center" vertical="center" wrapText="1"/>
    </xf>
    <xf numFmtId="9" fontId="9" fillId="4" borderId="33" xfId="2" applyNumberFormat="1" applyFont="1" applyFill="1" applyBorder="1" applyAlignment="1">
      <alignment horizontal="center" vertical="center" wrapText="1"/>
    </xf>
    <xf numFmtId="1" fontId="7" fillId="8" borderId="10" xfId="0" applyNumberFormat="1" applyFont="1" applyFill="1" applyBorder="1" applyAlignment="1">
      <alignment horizontal="center" vertical="center" wrapText="1"/>
    </xf>
    <xf numFmtId="1" fontId="7" fillId="8" borderId="1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9" fontId="7" fillId="5" borderId="10" xfId="2" applyNumberFormat="1" applyFont="1" applyFill="1" applyBorder="1" applyAlignment="1">
      <alignment horizontal="center" vertical="top" wrapText="1"/>
    </xf>
    <xf numFmtId="9" fontId="7" fillId="5" borderId="1" xfId="2" applyNumberFormat="1" applyFont="1" applyFill="1" applyBorder="1" applyAlignment="1">
      <alignment horizontal="center" vertical="top" wrapText="1"/>
    </xf>
    <xf numFmtId="9" fontId="4" fillId="2" borderId="8" xfId="0" applyNumberFormat="1" applyFont="1" applyFill="1" applyBorder="1" applyAlignment="1">
      <alignment horizontal="center" vertical="top" wrapText="1"/>
    </xf>
    <xf numFmtId="9" fontId="9" fillId="3" borderId="5" xfId="0" applyNumberFormat="1" applyFont="1" applyFill="1" applyBorder="1" applyAlignment="1">
      <alignment horizontal="center" vertical="top" wrapText="1"/>
    </xf>
    <xf numFmtId="0" fontId="13" fillId="2" borderId="10" xfId="0" applyFont="1" applyFill="1" applyBorder="1" applyAlignment="1">
      <alignment horizontal="center" wrapText="1"/>
    </xf>
    <xf numFmtId="0" fontId="13" fillId="2" borderId="19" xfId="0" applyFont="1" applyFill="1" applyBorder="1" applyAlignment="1">
      <alignment horizontal="center" wrapText="1"/>
    </xf>
    <xf numFmtId="9" fontId="7" fillId="0" borderId="57" xfId="2" applyNumberFormat="1" applyFont="1" applyFill="1" applyBorder="1" applyAlignment="1">
      <alignment horizontal="center" vertical="center" wrapText="1"/>
    </xf>
    <xf numFmtId="9" fontId="7" fillId="0" borderId="58" xfId="2" applyNumberFormat="1" applyFont="1" applyFill="1" applyBorder="1" applyAlignment="1">
      <alignment horizontal="center" vertical="center" wrapText="1"/>
    </xf>
    <xf numFmtId="9" fontId="7" fillId="0" borderId="1" xfId="2" applyNumberFormat="1" applyFont="1" applyFill="1" applyBorder="1" applyAlignment="1">
      <alignment horizontal="center" vertical="center" wrapText="1"/>
    </xf>
    <xf numFmtId="9" fontId="11" fillId="2" borderId="10" xfId="2" applyNumberFormat="1" applyFont="1" applyFill="1" applyBorder="1" applyAlignment="1">
      <alignment horizontal="center" vertical="center" wrapText="1"/>
    </xf>
    <xf numFmtId="9" fontId="9" fillId="3" borderId="59" xfId="2" applyNumberFormat="1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wrapText="1"/>
    </xf>
    <xf numFmtId="16" fontId="13" fillId="2" borderId="28" xfId="0" applyNumberFormat="1" applyFont="1" applyFill="1" applyBorder="1" applyAlignment="1">
      <alignment horizontal="center" wrapText="1"/>
    </xf>
    <xf numFmtId="9" fontId="11" fillId="2" borderId="24" xfId="2" applyNumberFormat="1" applyFont="1" applyFill="1" applyBorder="1" applyAlignment="1">
      <alignment horizontal="center" wrapText="1"/>
    </xf>
    <xf numFmtId="9" fontId="9" fillId="3" borderId="22" xfId="2" applyNumberFormat="1" applyFont="1" applyFill="1" applyBorder="1" applyAlignment="1">
      <alignment horizontal="center" wrapText="1"/>
    </xf>
    <xf numFmtId="9" fontId="9" fillId="4" borderId="24" xfId="2" applyNumberFormat="1" applyFont="1" applyFill="1" applyBorder="1" applyAlignment="1">
      <alignment horizontal="center" wrapText="1"/>
    </xf>
    <xf numFmtId="0" fontId="13" fillId="2" borderId="11" xfId="0" applyFont="1" applyFill="1" applyBorder="1" applyAlignment="1">
      <alignment horizontal="center" vertical="center" wrapText="1"/>
    </xf>
    <xf numFmtId="0" fontId="7" fillId="5" borderId="60" xfId="0" applyNumberFormat="1" applyFont="1" applyFill="1" applyBorder="1" applyAlignment="1">
      <alignment horizontal="center" vertical="center" wrapText="1"/>
    </xf>
    <xf numFmtId="0" fontId="7" fillId="5" borderId="61" xfId="0" applyNumberFormat="1" applyFont="1" applyFill="1" applyBorder="1" applyAlignment="1">
      <alignment horizontal="center" vertical="center" wrapText="1"/>
    </xf>
    <xf numFmtId="0" fontId="7" fillId="5" borderId="62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9" fillId="3" borderId="63" xfId="0" applyFont="1" applyFill="1" applyBorder="1" applyAlignment="1">
      <alignment horizontal="center" vertical="center"/>
    </xf>
    <xf numFmtId="0" fontId="9" fillId="4" borderId="63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wrapText="1"/>
    </xf>
    <xf numFmtId="0" fontId="13" fillId="2" borderId="37" xfId="0" applyFont="1" applyFill="1" applyBorder="1" applyAlignment="1">
      <alignment horizontal="center" wrapText="1"/>
    </xf>
    <xf numFmtId="9" fontId="7" fillId="0" borderId="64" xfId="2" applyNumberFormat="1" applyFont="1" applyFill="1" applyBorder="1" applyAlignment="1">
      <alignment horizontal="center" vertical="center" wrapText="1"/>
    </xf>
    <xf numFmtId="9" fontId="7" fillId="0" borderId="65" xfId="2" applyNumberFormat="1" applyFont="1" applyFill="1" applyBorder="1" applyAlignment="1">
      <alignment horizontal="center" vertical="center" wrapText="1"/>
    </xf>
    <xf numFmtId="9" fontId="7" fillId="0" borderId="6" xfId="2" applyNumberFormat="1" applyFont="1" applyFill="1" applyBorder="1" applyAlignment="1">
      <alignment horizontal="center" vertical="center" wrapText="1"/>
    </xf>
    <xf numFmtId="9" fontId="11" fillId="2" borderId="32" xfId="2" applyNumberFormat="1" applyFont="1" applyFill="1" applyBorder="1" applyAlignment="1">
      <alignment horizontal="center" wrapText="1"/>
    </xf>
    <xf numFmtId="9" fontId="9" fillId="3" borderId="47" xfId="2" applyNumberFormat="1" applyFont="1" applyFill="1" applyBorder="1" applyAlignment="1">
      <alignment horizontal="center" wrapText="1"/>
    </xf>
    <xf numFmtId="9" fontId="9" fillId="4" borderId="33" xfId="2" applyNumberFormat="1" applyFont="1" applyFill="1" applyBorder="1" applyAlignment="1">
      <alignment horizontal="center" wrapText="1"/>
    </xf>
    <xf numFmtId="1" fontId="11" fillId="0" borderId="12" xfId="0" applyNumberFormat="1" applyFont="1" applyFill="1" applyBorder="1" applyAlignment="1">
      <alignment horizontal="center" vertical="center" wrapText="1"/>
    </xf>
    <xf numFmtId="1" fontId="11" fillId="0" borderId="13" xfId="0" applyNumberFormat="1" applyFont="1" applyFill="1" applyBorder="1" applyAlignment="1">
      <alignment horizontal="center" vertical="center" wrapText="1"/>
    </xf>
    <xf numFmtId="1" fontId="11" fillId="0" borderId="40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8" fillId="3" borderId="8" xfId="1" applyNumberFormat="1" applyFont="1" applyFill="1" applyBorder="1" applyAlignment="1">
      <alignment horizontal="left" vertical="center" wrapText="1"/>
    </xf>
    <xf numFmtId="164" fontId="8" fillId="4" borderId="8" xfId="1" applyNumberFormat="1" applyFont="1" applyFill="1" applyBorder="1" applyAlignment="1">
      <alignment horizontal="left" vertical="center" wrapText="1"/>
    </xf>
    <xf numFmtId="164" fontId="9" fillId="0" borderId="0" xfId="1" applyNumberFormat="1" applyFont="1" applyFill="1" applyBorder="1" applyAlignment="1">
      <alignment horizontal="left" vertical="center" wrapText="1"/>
    </xf>
    <xf numFmtId="9" fontId="5" fillId="0" borderId="3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9" fontId="5" fillId="0" borderId="4" xfId="0" applyNumberFormat="1" applyFont="1" applyBorder="1" applyAlignment="1">
      <alignment horizontal="center"/>
    </xf>
    <xf numFmtId="9" fontId="5" fillId="2" borderId="8" xfId="0" applyNumberFormat="1" applyFont="1" applyFill="1" applyBorder="1" applyAlignment="1">
      <alignment horizontal="center"/>
    </xf>
    <xf numFmtId="9" fontId="9" fillId="3" borderId="5" xfId="2" applyNumberFormat="1" applyFont="1" applyFill="1" applyBorder="1" applyAlignment="1">
      <alignment horizontal="center"/>
    </xf>
    <xf numFmtId="9" fontId="9" fillId="4" borderId="32" xfId="2" applyNumberFormat="1" applyFont="1" applyFill="1" applyBorder="1" applyAlignment="1">
      <alignment horizontal="center" wrapText="1"/>
    </xf>
    <xf numFmtId="0" fontId="13" fillId="2" borderId="29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5" fillId="2" borderId="29" xfId="0" applyFont="1" applyFill="1" applyBorder="1"/>
    <xf numFmtId="9" fontId="5" fillId="0" borderId="0" xfId="0" applyNumberFormat="1" applyFont="1" applyBorder="1"/>
    <xf numFmtId="9" fontId="5" fillId="0" borderId="0" xfId="0" applyNumberFormat="1" applyFont="1" applyFill="1" applyBorder="1"/>
    <xf numFmtId="9" fontId="5" fillId="2" borderId="23" xfId="0" applyNumberFormat="1" applyFont="1" applyFill="1" applyBorder="1"/>
    <xf numFmtId="9" fontId="9" fillId="0" borderId="46" xfId="0" applyNumberFormat="1" applyFont="1" applyFill="1" applyBorder="1"/>
    <xf numFmtId="9" fontId="9" fillId="0" borderId="10" xfId="2" applyNumberFormat="1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left" vertical="center" wrapText="1"/>
    </xf>
    <xf numFmtId="0" fontId="13" fillId="2" borderId="66" xfId="0" applyFont="1" applyFill="1" applyBorder="1" applyAlignment="1">
      <alignment horizontal="left" vertical="center" wrapText="1"/>
    </xf>
    <xf numFmtId="1" fontId="7" fillId="5" borderId="20" xfId="0" applyNumberFormat="1" applyFont="1" applyFill="1" applyBorder="1" applyAlignment="1">
      <alignment horizontal="center" vertical="center" wrapText="1"/>
    </xf>
    <xf numFmtId="1" fontId="7" fillId="5" borderId="67" xfId="0" applyNumberFormat="1" applyFont="1" applyFill="1" applyBorder="1" applyAlignment="1">
      <alignment horizontal="center" vertical="center" wrapText="1"/>
    </xf>
    <xf numFmtId="1" fontId="7" fillId="5" borderId="68" xfId="0" applyNumberFormat="1" applyFont="1" applyFill="1" applyBorder="1" applyAlignment="1">
      <alignment horizontal="center" vertical="center" wrapText="1"/>
    </xf>
    <xf numFmtId="1" fontId="16" fillId="2" borderId="15" xfId="0" applyNumberFormat="1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left" wrapText="1"/>
    </xf>
    <xf numFmtId="0" fontId="13" fillId="2" borderId="68" xfId="0" applyFont="1" applyFill="1" applyBorder="1" applyAlignment="1">
      <alignment horizontal="left" wrapText="1"/>
    </xf>
    <xf numFmtId="9" fontId="7" fillId="5" borderId="20" xfId="2" applyNumberFormat="1" applyFont="1" applyFill="1" applyBorder="1" applyAlignment="1">
      <alignment horizontal="center" vertical="center" wrapText="1"/>
    </xf>
    <xf numFmtId="9" fontId="7" fillId="5" borderId="21" xfId="2" applyNumberFormat="1" applyFont="1" applyFill="1" applyBorder="1" applyAlignment="1">
      <alignment horizontal="center" vertical="center" wrapText="1"/>
    </xf>
    <xf numFmtId="9" fontId="9" fillId="4" borderId="15" xfId="2" applyNumberFormat="1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left" vertical="center" wrapText="1"/>
    </xf>
    <xf numFmtId="0" fontId="13" fillId="2" borderId="22" xfId="0" applyFont="1" applyFill="1" applyBorder="1" applyAlignment="1">
      <alignment horizontal="left" vertical="center" wrapText="1"/>
    </xf>
    <xf numFmtId="1" fontId="7" fillId="5" borderId="30" xfId="0" applyNumberFormat="1" applyFont="1" applyFill="1" applyBorder="1" applyAlignment="1">
      <alignment horizontal="center" vertical="center" wrapText="1"/>
    </xf>
    <xf numFmtId="1" fontId="7" fillId="5" borderId="69" xfId="0" applyNumberFormat="1" applyFont="1" applyFill="1" applyBorder="1" applyAlignment="1">
      <alignment horizontal="center" vertical="center" wrapText="1"/>
    </xf>
    <xf numFmtId="1" fontId="7" fillId="5" borderId="70" xfId="0" applyNumberFormat="1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left" wrapText="1"/>
    </xf>
    <xf numFmtId="0" fontId="13" fillId="2" borderId="28" xfId="0" applyFont="1" applyFill="1" applyBorder="1" applyAlignment="1">
      <alignment horizontal="left" wrapText="1"/>
    </xf>
    <xf numFmtId="9" fontId="7" fillId="5" borderId="41" xfId="2" applyNumberFormat="1" applyFont="1" applyFill="1" applyBorder="1" applyAlignment="1">
      <alignment horizontal="center" vertical="center" wrapText="1"/>
    </xf>
    <xf numFmtId="9" fontId="7" fillId="5" borderId="49" xfId="2" applyNumberFormat="1" applyFont="1" applyFill="1" applyBorder="1" applyAlignment="1">
      <alignment horizontal="center" vertical="center" wrapText="1"/>
    </xf>
    <xf numFmtId="9" fontId="9" fillId="4" borderId="24" xfId="2" applyNumberFormat="1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left" vertical="center"/>
    </xf>
    <xf numFmtId="0" fontId="13" fillId="2" borderId="28" xfId="0" applyFont="1" applyFill="1" applyBorder="1" applyAlignment="1">
      <alignment horizontal="left" vertical="center"/>
    </xf>
    <xf numFmtId="0" fontId="7" fillId="5" borderId="30" xfId="0" applyNumberFormat="1" applyFont="1" applyFill="1" applyBorder="1" applyAlignment="1">
      <alignment horizontal="center" vertical="center" wrapText="1"/>
    </xf>
    <xf numFmtId="0" fontId="7" fillId="5" borderId="69" xfId="0" applyNumberFormat="1" applyFont="1" applyFill="1" applyBorder="1" applyAlignment="1">
      <alignment horizontal="center" vertical="center" wrapText="1"/>
    </xf>
    <xf numFmtId="0" fontId="7" fillId="5" borderId="70" xfId="0" applyNumberFormat="1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left"/>
    </xf>
    <xf numFmtId="0" fontId="13" fillId="2" borderId="70" xfId="0" applyFont="1" applyFill="1" applyBorder="1" applyAlignment="1">
      <alignment horizontal="left"/>
    </xf>
    <xf numFmtId="9" fontId="7" fillId="0" borderId="30" xfId="2" applyNumberFormat="1" applyFont="1" applyBorder="1" applyAlignment="1">
      <alignment horizontal="center" vertical="center"/>
    </xf>
    <xf numFmtId="9" fontId="7" fillId="0" borderId="31" xfId="2" applyNumberFormat="1" applyFont="1" applyBorder="1" applyAlignment="1">
      <alignment horizontal="center" vertical="center"/>
    </xf>
    <xf numFmtId="9" fontId="11" fillId="2" borderId="24" xfId="2" applyNumberFormat="1" applyFont="1" applyFill="1" applyBorder="1" applyAlignment="1">
      <alignment horizontal="center" vertical="center"/>
    </xf>
    <xf numFmtId="9" fontId="9" fillId="3" borderId="0" xfId="2" applyNumberFormat="1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left"/>
    </xf>
    <xf numFmtId="0" fontId="13" fillId="2" borderId="28" xfId="0" applyFont="1" applyFill="1" applyBorder="1" applyAlignment="1">
      <alignment horizontal="left"/>
    </xf>
    <xf numFmtId="9" fontId="9" fillId="3" borderId="22" xfId="2" applyNumberFormat="1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left" vertical="center" wrapText="1"/>
    </xf>
    <xf numFmtId="0" fontId="13" fillId="2" borderId="71" xfId="0" applyFont="1" applyFill="1" applyBorder="1" applyAlignment="1">
      <alignment horizontal="left" vertical="center" wrapText="1"/>
    </xf>
    <xf numFmtId="0" fontId="7" fillId="5" borderId="38" xfId="0" applyFont="1" applyFill="1" applyBorder="1" applyAlignment="1">
      <alignment horizontal="center" vertical="center" wrapText="1"/>
    </xf>
    <xf numFmtId="0" fontId="7" fillId="5" borderId="72" xfId="0" applyFont="1" applyFill="1" applyBorder="1" applyAlignment="1">
      <alignment horizontal="center" vertical="center" wrapText="1"/>
    </xf>
    <xf numFmtId="0" fontId="7" fillId="5" borderId="73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left" vertical="center" wrapText="1"/>
    </xf>
    <xf numFmtId="0" fontId="13" fillId="2" borderId="37" xfId="0" applyFont="1" applyFill="1" applyBorder="1" applyAlignment="1">
      <alignment horizontal="left" vertical="center" wrapText="1"/>
    </xf>
    <xf numFmtId="9" fontId="7" fillId="0" borderId="38" xfId="2" applyNumberFormat="1" applyFont="1" applyBorder="1" applyAlignment="1">
      <alignment horizontal="center" vertical="center"/>
    </xf>
    <xf numFmtId="9" fontId="7" fillId="0" borderId="39" xfId="2" applyNumberFormat="1" applyFont="1" applyBorder="1" applyAlignment="1">
      <alignment horizontal="center" vertical="center"/>
    </xf>
    <xf numFmtId="9" fontId="11" fillId="2" borderId="33" xfId="2" applyNumberFormat="1" applyFont="1" applyFill="1" applyBorder="1" applyAlignment="1">
      <alignment horizontal="center" vertical="center"/>
    </xf>
    <xf numFmtId="9" fontId="9" fillId="3" borderId="45" xfId="2" applyNumberFormat="1" applyFont="1" applyFill="1" applyBorder="1" applyAlignment="1">
      <alignment horizontal="center" vertical="center"/>
    </xf>
    <xf numFmtId="9" fontId="9" fillId="6" borderId="33" xfId="2" applyNumberFormat="1" applyFont="1" applyFill="1" applyBorder="1" applyAlignment="1">
      <alignment horizontal="center" vertical="center" wrapText="1"/>
    </xf>
    <xf numFmtId="0" fontId="7" fillId="9" borderId="29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46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wrapText="1"/>
    </xf>
    <xf numFmtId="9" fontId="9" fillId="0" borderId="32" xfId="2" applyNumberFormat="1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left" vertical="center" wrapText="1"/>
    </xf>
    <xf numFmtId="0" fontId="17" fillId="2" borderId="74" xfId="0" applyFont="1" applyFill="1" applyBorder="1" applyAlignment="1">
      <alignment horizontal="left" vertical="center" wrapText="1"/>
    </xf>
    <xf numFmtId="0" fontId="4" fillId="2" borderId="75" xfId="0" applyFont="1" applyFill="1" applyBorder="1" applyAlignment="1">
      <alignment horizontal="center" vertical="center" wrapText="1"/>
    </xf>
    <xf numFmtId="0" fontId="4" fillId="2" borderId="7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74" xfId="0" applyFont="1" applyFill="1" applyBorder="1" applyAlignment="1">
      <alignment horizontal="center" wrapText="1"/>
    </xf>
    <xf numFmtId="9" fontId="4" fillId="9" borderId="12" xfId="2" applyNumberFormat="1" applyFont="1" applyFill="1" applyBorder="1" applyAlignment="1">
      <alignment horizontal="center" vertical="center" wrapText="1"/>
    </xf>
    <xf numFmtId="9" fontId="4" fillId="9" borderId="3" xfId="2" applyNumberFormat="1" applyFont="1" applyFill="1" applyBorder="1" applyAlignment="1">
      <alignment horizontal="center" vertical="center" wrapText="1"/>
    </xf>
    <xf numFmtId="9" fontId="4" fillId="2" borderId="8" xfId="2" applyNumberFormat="1" applyFont="1" applyFill="1" applyBorder="1" applyAlignment="1">
      <alignment horizontal="center" vertical="center" wrapText="1"/>
    </xf>
    <xf numFmtId="9" fontId="8" fillId="3" borderId="5" xfId="2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7" fillId="5" borderId="20" xfId="0" applyNumberFormat="1" applyFont="1" applyFill="1" applyBorder="1" applyAlignment="1">
      <alignment horizontal="center" vertical="center" wrapText="1"/>
    </xf>
    <xf numFmtId="0" fontId="7" fillId="5" borderId="67" xfId="0" applyFont="1" applyFill="1" applyBorder="1" applyAlignment="1">
      <alignment horizontal="center" vertical="center" wrapText="1"/>
    </xf>
    <xf numFmtId="0" fontId="7" fillId="5" borderId="67" xfId="0" applyNumberFormat="1" applyFont="1" applyFill="1" applyBorder="1" applyAlignment="1">
      <alignment horizontal="center" vertical="center" wrapText="1"/>
    </xf>
    <xf numFmtId="0" fontId="7" fillId="5" borderId="66" xfId="0" applyNumberFormat="1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left"/>
    </xf>
    <xf numFmtId="0" fontId="13" fillId="2" borderId="19" xfId="0" applyFont="1" applyFill="1" applyBorder="1" applyAlignment="1">
      <alignment horizontal="left"/>
    </xf>
    <xf numFmtId="0" fontId="5" fillId="2" borderId="41" xfId="0" applyFont="1" applyFill="1" applyBorder="1" applyAlignment="1">
      <alignment horizontal="left" vertical="center"/>
    </xf>
    <xf numFmtId="0" fontId="5" fillId="2" borderId="77" xfId="0" applyFont="1" applyFill="1" applyBorder="1" applyAlignment="1">
      <alignment horizontal="left" vertical="center"/>
    </xf>
    <xf numFmtId="0" fontId="7" fillId="5" borderId="71" xfId="0" applyNumberFormat="1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left"/>
    </xf>
    <xf numFmtId="0" fontId="13" fillId="2" borderId="77" xfId="0" applyFont="1" applyFill="1" applyBorder="1" applyAlignment="1">
      <alignment horizontal="left"/>
    </xf>
    <xf numFmtId="9" fontId="7" fillId="0" borderId="41" xfId="2" applyNumberFormat="1" applyFont="1" applyBorder="1" applyAlignment="1">
      <alignment horizontal="center" vertical="center"/>
    </xf>
    <xf numFmtId="9" fontId="7" fillId="0" borderId="49" xfId="2" applyNumberFormat="1" applyFont="1" applyBorder="1" applyAlignment="1">
      <alignment horizontal="center" vertical="center"/>
    </xf>
    <xf numFmtId="9" fontId="11" fillId="2" borderId="50" xfId="2" applyNumberFormat="1" applyFont="1" applyFill="1" applyBorder="1" applyAlignment="1">
      <alignment horizontal="center" vertical="center"/>
    </xf>
    <xf numFmtId="9" fontId="9" fillId="3" borderId="51" xfId="2" applyNumberFormat="1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left" vertical="center"/>
    </xf>
    <xf numFmtId="0" fontId="5" fillId="2" borderId="70" xfId="0" applyFont="1" applyFill="1" applyBorder="1" applyAlignment="1">
      <alignment horizontal="left" vertical="center"/>
    </xf>
    <xf numFmtId="0" fontId="7" fillId="5" borderId="69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left"/>
    </xf>
    <xf numFmtId="0" fontId="13" fillId="2" borderId="70" xfId="0" applyFont="1" applyFill="1" applyBorder="1" applyAlignment="1">
      <alignment horizontal="left"/>
    </xf>
    <xf numFmtId="0" fontId="5" fillId="2" borderId="31" xfId="0" applyFont="1" applyFill="1" applyBorder="1" applyAlignment="1">
      <alignment horizontal="right" vertical="center"/>
    </xf>
    <xf numFmtId="0" fontId="5" fillId="2" borderId="28" xfId="0" applyFont="1" applyFill="1" applyBorder="1" applyAlignment="1">
      <alignment horizontal="right" vertical="center"/>
    </xf>
    <xf numFmtId="0" fontId="13" fillId="2" borderId="31" xfId="0" applyFont="1" applyFill="1" applyBorder="1" applyAlignment="1">
      <alignment horizontal="right"/>
    </xf>
    <xf numFmtId="0" fontId="13" fillId="2" borderId="28" xfId="0" applyFont="1" applyFill="1" applyBorder="1" applyAlignment="1">
      <alignment horizontal="right"/>
    </xf>
    <xf numFmtId="0" fontId="5" fillId="2" borderId="31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20" fillId="2" borderId="31" xfId="0" applyFont="1" applyFill="1" applyBorder="1" applyAlignment="1">
      <alignment horizontal="left" vertical="center" wrapText="1"/>
    </xf>
    <xf numFmtId="0" fontId="20" fillId="2" borderId="28" xfId="0" applyFont="1" applyFill="1" applyBorder="1" applyAlignment="1">
      <alignment horizontal="left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21" fillId="2" borderId="31" xfId="0" applyFont="1" applyFill="1" applyBorder="1" applyAlignment="1">
      <alignment horizontal="left" wrapText="1"/>
    </xf>
    <xf numFmtId="0" fontId="21" fillId="2" borderId="28" xfId="0" applyFont="1" applyFill="1" applyBorder="1" applyAlignment="1">
      <alignment horizontal="left" wrapText="1"/>
    </xf>
    <xf numFmtId="9" fontId="7" fillId="0" borderId="54" xfId="2" applyNumberFormat="1" applyFont="1" applyBorder="1" applyAlignment="1">
      <alignment horizontal="center" vertical="center"/>
    </xf>
    <xf numFmtId="9" fontId="7" fillId="0" borderId="55" xfId="2" applyNumberFormat="1" applyFont="1" applyBorder="1" applyAlignment="1">
      <alignment horizontal="center" vertical="center"/>
    </xf>
    <xf numFmtId="9" fontId="11" fillId="2" borderId="11" xfId="2" applyNumberFormat="1" applyFont="1" applyFill="1" applyBorder="1" applyAlignment="1">
      <alignment horizontal="center" vertical="center"/>
    </xf>
    <xf numFmtId="9" fontId="9" fillId="3" borderId="56" xfId="2" applyNumberFormat="1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7" fillId="5" borderId="38" xfId="0" applyNumberFormat="1" applyFont="1" applyFill="1" applyBorder="1" applyAlignment="1">
      <alignment horizontal="center" vertical="center" wrapText="1"/>
    </xf>
    <xf numFmtId="0" fontId="7" fillId="5" borderId="72" xfId="0" applyNumberFormat="1" applyFont="1" applyFill="1" applyBorder="1" applyAlignment="1">
      <alignment horizontal="center" vertical="center" wrapText="1"/>
    </xf>
    <xf numFmtId="0" fontId="7" fillId="5" borderId="78" xfId="0" applyNumberFormat="1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9" fillId="3" borderId="39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9" fontId="9" fillId="4" borderId="11" xfId="2" applyNumberFormat="1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left" vertical="center" wrapText="1"/>
    </xf>
    <xf numFmtId="0" fontId="21" fillId="2" borderId="66" xfId="0" applyFont="1" applyFill="1" applyBorder="1" applyAlignment="1">
      <alignment horizontal="left" vertical="center" wrapText="1"/>
    </xf>
    <xf numFmtId="0" fontId="7" fillId="5" borderId="41" xfId="0" applyNumberFormat="1" applyFont="1" applyFill="1" applyBorder="1" applyAlignment="1">
      <alignment horizontal="center" vertical="center" wrapText="1"/>
    </xf>
    <xf numFmtId="0" fontId="7" fillId="5" borderId="79" xfId="0" applyNumberFormat="1" applyFont="1" applyFill="1" applyBorder="1" applyAlignment="1">
      <alignment horizontal="center" vertical="center" wrapText="1"/>
    </xf>
    <xf numFmtId="0" fontId="7" fillId="5" borderId="77" xfId="0" applyNumberFormat="1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9" fillId="3" borderId="49" xfId="0" applyFont="1" applyFill="1" applyBorder="1" applyAlignment="1">
      <alignment horizontal="center" vertical="center"/>
    </xf>
    <xf numFmtId="0" fontId="9" fillId="4" borderId="50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wrapText="1"/>
    </xf>
    <xf numFmtId="0" fontId="21" fillId="2" borderId="66" xfId="0" applyFont="1" applyFill="1" applyBorder="1" applyAlignment="1">
      <alignment horizontal="center" wrapText="1"/>
    </xf>
    <xf numFmtId="9" fontId="7" fillId="0" borderId="21" xfId="2" applyNumberFormat="1" applyFont="1" applyBorder="1" applyAlignment="1">
      <alignment horizontal="center" vertical="center"/>
    </xf>
    <xf numFmtId="9" fontId="7" fillId="0" borderId="15" xfId="2" applyNumberFormat="1" applyFont="1" applyBorder="1" applyAlignment="1">
      <alignment horizontal="center" vertical="center"/>
    </xf>
    <xf numFmtId="9" fontId="7" fillId="0" borderId="44" xfId="2" applyNumberFormat="1" applyFont="1" applyBorder="1" applyAlignment="1">
      <alignment horizontal="center" vertical="center"/>
    </xf>
    <xf numFmtId="9" fontId="11" fillId="2" borderId="15" xfId="2" applyNumberFormat="1" applyFont="1" applyFill="1" applyBorder="1" applyAlignment="1">
      <alignment horizontal="center" vertical="center"/>
    </xf>
    <xf numFmtId="9" fontId="9" fillId="3" borderId="44" xfId="2" applyNumberFormat="1" applyFont="1" applyFill="1" applyBorder="1" applyAlignment="1">
      <alignment horizontal="center" vertical="center"/>
    </xf>
    <xf numFmtId="9" fontId="15" fillId="4" borderId="15" xfId="2" applyNumberFormat="1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left" vertical="center" wrapText="1"/>
    </xf>
    <xf numFmtId="0" fontId="21" fillId="2" borderId="71" xfId="0" applyFont="1" applyFill="1" applyBorder="1" applyAlignment="1">
      <alignment horizontal="left" vertical="center" wrapText="1"/>
    </xf>
    <xf numFmtId="0" fontId="21" fillId="2" borderId="30" xfId="0" applyFont="1" applyFill="1" applyBorder="1" applyAlignment="1">
      <alignment horizontal="center" wrapText="1"/>
    </xf>
    <xf numFmtId="0" fontId="21" fillId="2" borderId="71" xfId="0" applyFont="1" applyFill="1" applyBorder="1" applyAlignment="1">
      <alignment horizontal="center" wrapText="1"/>
    </xf>
    <xf numFmtId="9" fontId="7" fillId="0" borderId="24" xfId="2" applyNumberFormat="1" applyFont="1" applyBorder="1" applyAlignment="1">
      <alignment horizontal="center" vertical="center"/>
    </xf>
    <xf numFmtId="9" fontId="7" fillId="0" borderId="22" xfId="2" applyNumberFormat="1" applyFont="1" applyBorder="1" applyAlignment="1">
      <alignment horizontal="center" vertical="center"/>
    </xf>
    <xf numFmtId="9" fontId="15" fillId="4" borderId="24" xfId="2" applyNumberFormat="1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left" vertical="center" wrapText="1"/>
    </xf>
    <xf numFmtId="0" fontId="21" fillId="2" borderId="78" xfId="0" applyFont="1" applyFill="1" applyBorder="1" applyAlignment="1">
      <alignment horizontal="left" vertical="center" wrapText="1"/>
    </xf>
    <xf numFmtId="0" fontId="7" fillId="5" borderId="54" xfId="0" applyNumberFormat="1" applyFont="1" applyFill="1" applyBorder="1" applyAlignment="1">
      <alignment horizontal="center" vertical="center" wrapText="1"/>
    </xf>
    <xf numFmtId="0" fontId="7" fillId="5" borderId="80" xfId="0" applyNumberFormat="1" applyFont="1" applyFill="1" applyBorder="1" applyAlignment="1">
      <alignment horizontal="center" vertical="center" wrapText="1"/>
    </xf>
    <xf numFmtId="0" fontId="7" fillId="5" borderId="81" xfId="0" applyNumberFormat="1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wrapText="1"/>
    </xf>
    <xf numFmtId="0" fontId="21" fillId="2" borderId="78" xfId="0" applyFont="1" applyFill="1" applyBorder="1" applyAlignment="1">
      <alignment horizontal="center" wrapText="1"/>
    </xf>
    <xf numFmtId="9" fontId="7" fillId="0" borderId="11" xfId="2" applyNumberFormat="1" applyFont="1" applyBorder="1" applyAlignment="1">
      <alignment horizontal="center" vertical="center"/>
    </xf>
    <xf numFmtId="9" fontId="7" fillId="0" borderId="56" xfId="2" applyNumberFormat="1" applyFont="1" applyBorder="1" applyAlignment="1">
      <alignment horizontal="center" vertical="center"/>
    </xf>
    <xf numFmtId="9" fontId="15" fillId="4" borderId="11" xfId="2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13" fillId="2" borderId="58" xfId="0" applyFont="1" applyFill="1" applyBorder="1"/>
    <xf numFmtId="0" fontId="13" fillId="2" borderId="76" xfId="0" applyFont="1" applyFill="1" applyBorder="1"/>
    <xf numFmtId="9" fontId="13" fillId="0" borderId="3" xfId="2" applyNumberFormat="1" applyFont="1" applyBorder="1" applyAlignment="1">
      <alignment horizontal="center" vertical="center"/>
    </xf>
    <xf numFmtId="9" fontId="13" fillId="0" borderId="8" xfId="2" applyNumberFormat="1" applyFont="1" applyBorder="1" applyAlignment="1">
      <alignment horizontal="center" vertical="center"/>
    </xf>
    <xf numFmtId="9" fontId="13" fillId="0" borderId="4" xfId="2" applyNumberFormat="1" applyFont="1" applyBorder="1" applyAlignment="1">
      <alignment horizontal="center" vertical="center"/>
    </xf>
    <xf numFmtId="9" fontId="13" fillId="2" borderId="8" xfId="2" applyNumberFormat="1" applyFont="1" applyFill="1" applyBorder="1" applyAlignment="1">
      <alignment horizontal="center" vertical="center"/>
    </xf>
    <xf numFmtId="9" fontId="9" fillId="3" borderId="4" xfId="2" applyNumberFormat="1" applyFont="1" applyFill="1" applyBorder="1" applyAlignment="1">
      <alignment horizontal="center" vertical="center"/>
    </xf>
    <xf numFmtId="0" fontId="13" fillId="0" borderId="0" xfId="0" applyFont="1"/>
    <xf numFmtId="164" fontId="9" fillId="0" borderId="0" xfId="1" applyNumberFormat="1" applyFont="1" applyFill="1" applyBorder="1" applyAlignment="1">
      <alignment horizontal="center" vertical="center"/>
    </xf>
    <xf numFmtId="0" fontId="13" fillId="2" borderId="20" xfId="0" applyFont="1" applyFill="1" applyBorder="1"/>
    <xf numFmtId="0" fontId="13" fillId="2" borderId="66" xfId="0" applyFont="1" applyFill="1" applyBorder="1"/>
    <xf numFmtId="9" fontId="13" fillId="0" borderId="20" xfId="2" applyNumberFormat="1" applyFont="1" applyBorder="1" applyAlignment="1">
      <alignment horizontal="center" vertical="center"/>
    </xf>
    <xf numFmtId="9" fontId="13" fillId="0" borderId="67" xfId="2" applyNumberFormat="1" applyFont="1" applyBorder="1" applyAlignment="1">
      <alignment horizontal="center" vertical="center"/>
    </xf>
    <xf numFmtId="9" fontId="13" fillId="0" borderId="66" xfId="2" applyNumberFormat="1" applyFont="1" applyBorder="1" applyAlignment="1">
      <alignment horizontal="center" vertical="center"/>
    </xf>
    <xf numFmtId="9" fontId="13" fillId="2" borderId="15" xfId="2" applyNumberFormat="1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left" vertical="center"/>
    </xf>
    <xf numFmtId="0" fontId="13" fillId="2" borderId="54" xfId="0" applyFont="1" applyFill="1" applyBorder="1"/>
    <xf numFmtId="0" fontId="13" fillId="2" borderId="82" xfId="0" applyFont="1" applyFill="1" applyBorder="1"/>
    <xf numFmtId="9" fontId="13" fillId="0" borderId="54" xfId="2" applyNumberFormat="1" applyFont="1" applyBorder="1" applyAlignment="1">
      <alignment horizontal="center" vertical="center"/>
    </xf>
    <xf numFmtId="9" fontId="13" fillId="0" borderId="80" xfId="2" applyNumberFormat="1" applyFont="1" applyBorder="1" applyAlignment="1">
      <alignment horizontal="center" vertical="center"/>
    </xf>
    <xf numFmtId="9" fontId="13" fillId="0" borderId="82" xfId="2" applyNumberFormat="1" applyFont="1" applyBorder="1" applyAlignment="1">
      <alignment horizontal="center" vertical="center"/>
    </xf>
    <xf numFmtId="9" fontId="13" fillId="2" borderId="11" xfId="2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1" fillId="0" borderId="58" xfId="0" applyFont="1" applyBorder="1" applyAlignment="1">
      <alignment horizontal="center" vertical="center"/>
    </xf>
    <xf numFmtId="0" fontId="11" fillId="0" borderId="75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164" fontId="4" fillId="2" borderId="10" xfId="1" applyNumberFormat="1" applyFont="1" applyFill="1" applyBorder="1" applyAlignment="1">
      <alignment horizontal="center" vertical="center"/>
    </xf>
    <xf numFmtId="164" fontId="8" fillId="3" borderId="23" xfId="1" applyNumberFormat="1" applyFont="1" applyFill="1" applyBorder="1" applyAlignment="1">
      <alignment horizontal="center" vertical="center"/>
    </xf>
    <xf numFmtId="164" fontId="8" fillId="4" borderId="10" xfId="1" applyNumberFormat="1" applyFont="1" applyFill="1" applyBorder="1" applyAlignment="1">
      <alignment horizontal="center" vertical="center"/>
    </xf>
    <xf numFmtId="0" fontId="13" fillId="2" borderId="12" xfId="0" applyFont="1" applyFill="1" applyBorder="1"/>
    <xf numFmtId="0" fontId="13" fillId="2" borderId="14" xfId="0" applyFont="1" applyFill="1" applyBorder="1"/>
    <xf numFmtId="9" fontId="13" fillId="0" borderId="12" xfId="2" applyNumberFormat="1" applyFont="1" applyBorder="1" applyAlignment="1">
      <alignment horizontal="center" vertical="center"/>
    </xf>
    <xf numFmtId="9" fontId="13" fillId="0" borderId="13" xfId="2" applyNumberFormat="1" applyFont="1" applyBorder="1" applyAlignment="1">
      <alignment horizontal="center" vertical="center"/>
    </xf>
    <xf numFmtId="9" fontId="13" fillId="0" borderId="14" xfId="2" applyNumberFormat="1" applyFont="1" applyBorder="1" applyAlignment="1">
      <alignment horizontal="center" vertical="center"/>
    </xf>
    <xf numFmtId="9" fontId="9" fillId="3" borderId="74" xfId="2" applyNumberFormat="1" applyFont="1" applyFill="1" applyBorder="1" applyAlignment="1">
      <alignment horizontal="center" vertical="center"/>
    </xf>
    <xf numFmtId="9" fontId="9" fillId="4" borderId="40" xfId="2" applyNumberFormat="1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/>
    </xf>
    <xf numFmtId="0" fontId="5" fillId="2" borderId="68" xfId="0" applyFont="1" applyFill="1" applyBorder="1" applyAlignment="1">
      <alignment horizontal="center"/>
    </xf>
    <xf numFmtId="0" fontId="7" fillId="0" borderId="83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164" fontId="6" fillId="2" borderId="15" xfId="1" applyNumberFormat="1" applyFont="1" applyFill="1" applyBorder="1" applyAlignment="1">
      <alignment horizontal="center" vertical="center"/>
    </xf>
    <xf numFmtId="164" fontId="9" fillId="3" borderId="44" xfId="1" applyNumberFormat="1" applyFont="1" applyFill="1" applyBorder="1" applyAlignment="1">
      <alignment horizontal="center" vertical="center"/>
    </xf>
    <xf numFmtId="164" fontId="9" fillId="4" borderId="15" xfId="1" applyNumberFormat="1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/>
    </xf>
    <xf numFmtId="0" fontId="13" fillId="2" borderId="66" xfId="0" applyFont="1" applyFill="1" applyBorder="1" applyAlignment="1">
      <alignment horizontal="center"/>
    </xf>
    <xf numFmtId="9" fontId="3" fillId="0" borderId="67" xfId="2" applyNumberFormat="1" applyFont="1" applyBorder="1" applyAlignment="1">
      <alignment horizontal="center" vertical="center"/>
    </xf>
    <xf numFmtId="9" fontId="3" fillId="0" borderId="66" xfId="2" applyNumberFormat="1" applyFont="1" applyBorder="1" applyAlignment="1">
      <alignment horizontal="center" vertical="center"/>
    </xf>
    <xf numFmtId="9" fontId="9" fillId="3" borderId="83" xfId="2" applyNumberFormat="1" applyFont="1" applyFill="1" applyBorder="1" applyAlignment="1">
      <alignment horizontal="center" vertical="center"/>
    </xf>
    <xf numFmtId="9" fontId="9" fillId="4" borderId="68" xfId="2" applyNumberFormat="1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right" vertical="center"/>
    </xf>
    <xf numFmtId="0" fontId="5" fillId="2" borderId="73" xfId="0" applyFont="1" applyFill="1" applyBorder="1" applyAlignment="1">
      <alignment horizontal="right" vertical="center"/>
    </xf>
    <xf numFmtId="0" fontId="7" fillId="0" borderId="84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164" fontId="6" fillId="2" borderId="33" xfId="1" applyNumberFormat="1" applyFont="1" applyFill="1" applyBorder="1" applyAlignment="1">
      <alignment horizontal="center" vertical="center"/>
    </xf>
    <xf numFmtId="164" fontId="9" fillId="3" borderId="45" xfId="1" applyNumberFormat="1" applyFont="1" applyFill="1" applyBorder="1" applyAlignment="1">
      <alignment horizontal="center" vertical="center"/>
    </xf>
    <xf numFmtId="0" fontId="9" fillId="10" borderId="33" xfId="2" applyNumberFormat="1" applyFont="1" applyFill="1" applyBorder="1" applyAlignment="1">
      <alignment horizontal="center" vertical="center" wrapText="1"/>
    </xf>
    <xf numFmtId="0" fontId="21" fillId="2" borderId="39" xfId="0" applyFont="1" applyFill="1" applyBorder="1" applyAlignment="1">
      <alignment horizontal="center" vertical="top" wrapText="1"/>
    </xf>
    <xf numFmtId="0" fontId="21" fillId="2" borderId="37" xfId="0" applyFont="1" applyFill="1" applyBorder="1" applyAlignment="1">
      <alignment horizontal="center" vertical="top" wrapText="1"/>
    </xf>
    <xf numFmtId="9" fontId="13" fillId="0" borderId="38" xfId="2" applyNumberFormat="1" applyFont="1" applyBorder="1" applyAlignment="1">
      <alignment horizontal="center" vertical="center"/>
    </xf>
    <xf numFmtId="9" fontId="3" fillId="0" borderId="72" xfId="2" applyNumberFormat="1" applyFont="1" applyBorder="1" applyAlignment="1">
      <alignment horizontal="center" vertical="center"/>
    </xf>
    <xf numFmtId="9" fontId="3" fillId="0" borderId="78" xfId="2" applyNumberFormat="1" applyFont="1" applyBorder="1" applyAlignment="1">
      <alignment horizontal="center" vertical="center"/>
    </xf>
    <xf numFmtId="9" fontId="13" fillId="2" borderId="32" xfId="2" applyNumberFormat="1" applyFont="1" applyFill="1" applyBorder="1" applyAlignment="1">
      <alignment horizontal="center" vertical="center"/>
    </xf>
    <xf numFmtId="9" fontId="22" fillId="7" borderId="22" xfId="2" applyNumberFormat="1" applyFont="1" applyFill="1" applyBorder="1" applyAlignment="1">
      <alignment horizontal="center" vertical="center" wrapText="1"/>
    </xf>
    <xf numFmtId="9" fontId="22" fillId="10" borderId="73" xfId="2" applyNumberFormat="1" applyFont="1" applyFill="1" applyBorder="1" applyAlignment="1">
      <alignment horizontal="center" vertical="center" wrapText="1"/>
    </xf>
    <xf numFmtId="0" fontId="5" fillId="0" borderId="0" xfId="0" applyFont="1" applyBorder="1"/>
    <xf numFmtId="0" fontId="2" fillId="0" borderId="0" xfId="0" applyFont="1" applyFill="1" applyBorder="1"/>
    <xf numFmtId="0" fontId="23" fillId="0" borderId="0" xfId="0" applyFont="1" applyBorder="1"/>
    <xf numFmtId="0" fontId="23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23" fillId="0" borderId="0" xfId="0" applyFont="1"/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8" fillId="4" borderId="23" xfId="1" applyNumberFormat="1" applyFont="1" applyFill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164" fontId="6" fillId="2" borderId="19" xfId="1" applyNumberFormat="1" applyFont="1" applyFill="1" applyBorder="1" applyAlignment="1">
      <alignment horizontal="center" vertical="center"/>
    </xf>
    <xf numFmtId="164" fontId="9" fillId="3" borderId="15" xfId="1" applyNumberFormat="1" applyFont="1" applyFill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164" fontId="6" fillId="2" borderId="37" xfId="1" applyNumberFormat="1" applyFont="1" applyFill="1" applyBorder="1" applyAlignment="1">
      <alignment horizontal="center" vertical="center"/>
    </xf>
    <xf numFmtId="164" fontId="9" fillId="3" borderId="33" xfId="1" applyNumberFormat="1" applyFont="1" applyFill="1" applyBorder="1" applyAlignment="1">
      <alignment horizontal="center" vertical="center"/>
    </xf>
    <xf numFmtId="164" fontId="9" fillId="4" borderId="33" xfId="1" applyNumberFormat="1" applyFont="1" applyFill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abSelected="1" workbookViewId="0">
      <selection activeCell="G44" sqref="G44"/>
    </sheetView>
  </sheetViews>
  <sheetFormatPr defaultColWidth="8.85546875" defaultRowHeight="18.75" x14ac:dyDescent="0.3"/>
  <cols>
    <col min="1" max="1" width="12" style="11" customWidth="1"/>
    <col min="2" max="2" width="21.140625" style="11" customWidth="1"/>
    <col min="3" max="5" width="8.85546875" style="11" customWidth="1"/>
    <col min="6" max="6" width="8.85546875" style="465" customWidth="1"/>
    <col min="7" max="7" width="8.85546875" style="11" customWidth="1"/>
    <col min="8" max="8" width="10.7109375" style="11" customWidth="1"/>
    <col min="9" max="9" width="10.42578125" style="11" customWidth="1"/>
    <col min="10" max="10" width="9.85546875" style="11" customWidth="1"/>
    <col min="11" max="11" width="2.5703125" style="69" customWidth="1"/>
    <col min="12" max="12" width="11" style="11" customWidth="1"/>
    <col min="13" max="13" width="22.7109375" style="11" customWidth="1"/>
    <col min="14" max="19" width="10.85546875" style="11" customWidth="1"/>
    <col min="20" max="20" width="11.7109375" style="11" customWidth="1"/>
    <col min="21" max="21" width="11" style="11" customWidth="1"/>
    <col min="22" max="256" width="8.85546875" style="11"/>
    <col min="257" max="257" width="12" style="11" customWidth="1"/>
    <col min="258" max="258" width="21.140625" style="11" customWidth="1"/>
    <col min="259" max="263" width="8.85546875" style="11" customWidth="1"/>
    <col min="264" max="264" width="10.7109375" style="11" customWidth="1"/>
    <col min="265" max="265" width="10.42578125" style="11" customWidth="1"/>
    <col min="266" max="266" width="9.85546875" style="11" customWidth="1"/>
    <col min="267" max="267" width="2.5703125" style="11" customWidth="1"/>
    <col min="268" max="268" width="11" style="11" customWidth="1"/>
    <col min="269" max="269" width="22.7109375" style="11" customWidth="1"/>
    <col min="270" max="275" width="10.85546875" style="11" customWidth="1"/>
    <col min="276" max="276" width="11.7109375" style="11" customWidth="1"/>
    <col min="277" max="277" width="11" style="11" customWidth="1"/>
    <col min="278" max="512" width="8.85546875" style="11"/>
    <col min="513" max="513" width="12" style="11" customWidth="1"/>
    <col min="514" max="514" width="21.140625" style="11" customWidth="1"/>
    <col min="515" max="519" width="8.85546875" style="11" customWidth="1"/>
    <col min="520" max="520" width="10.7109375" style="11" customWidth="1"/>
    <col min="521" max="521" width="10.42578125" style="11" customWidth="1"/>
    <col min="522" max="522" width="9.85546875" style="11" customWidth="1"/>
    <col min="523" max="523" width="2.5703125" style="11" customWidth="1"/>
    <col min="524" max="524" width="11" style="11" customWidth="1"/>
    <col min="525" max="525" width="22.7109375" style="11" customWidth="1"/>
    <col min="526" max="531" width="10.85546875" style="11" customWidth="1"/>
    <col min="532" max="532" width="11.7109375" style="11" customWidth="1"/>
    <col min="533" max="533" width="11" style="11" customWidth="1"/>
    <col min="534" max="768" width="8.85546875" style="11"/>
    <col min="769" max="769" width="12" style="11" customWidth="1"/>
    <col min="770" max="770" width="21.140625" style="11" customWidth="1"/>
    <col min="771" max="775" width="8.85546875" style="11" customWidth="1"/>
    <col min="776" max="776" width="10.7109375" style="11" customWidth="1"/>
    <col min="777" max="777" width="10.42578125" style="11" customWidth="1"/>
    <col min="778" max="778" width="9.85546875" style="11" customWidth="1"/>
    <col min="779" max="779" width="2.5703125" style="11" customWidth="1"/>
    <col min="780" max="780" width="11" style="11" customWidth="1"/>
    <col min="781" max="781" width="22.7109375" style="11" customWidth="1"/>
    <col min="782" max="787" width="10.85546875" style="11" customWidth="1"/>
    <col min="788" max="788" width="11.7109375" style="11" customWidth="1"/>
    <col min="789" max="789" width="11" style="11" customWidth="1"/>
    <col min="790" max="1024" width="8.85546875" style="11"/>
    <col min="1025" max="1025" width="12" style="11" customWidth="1"/>
    <col min="1026" max="1026" width="21.140625" style="11" customWidth="1"/>
    <col min="1027" max="1031" width="8.85546875" style="11" customWidth="1"/>
    <col min="1032" max="1032" width="10.7109375" style="11" customWidth="1"/>
    <col min="1033" max="1033" width="10.42578125" style="11" customWidth="1"/>
    <col min="1034" max="1034" width="9.85546875" style="11" customWidth="1"/>
    <col min="1035" max="1035" width="2.5703125" style="11" customWidth="1"/>
    <col min="1036" max="1036" width="11" style="11" customWidth="1"/>
    <col min="1037" max="1037" width="22.7109375" style="11" customWidth="1"/>
    <col min="1038" max="1043" width="10.85546875" style="11" customWidth="1"/>
    <col min="1044" max="1044" width="11.7109375" style="11" customWidth="1"/>
    <col min="1045" max="1045" width="11" style="11" customWidth="1"/>
    <col min="1046" max="1280" width="8.85546875" style="11"/>
    <col min="1281" max="1281" width="12" style="11" customWidth="1"/>
    <col min="1282" max="1282" width="21.140625" style="11" customWidth="1"/>
    <col min="1283" max="1287" width="8.85546875" style="11" customWidth="1"/>
    <col min="1288" max="1288" width="10.7109375" style="11" customWidth="1"/>
    <col min="1289" max="1289" width="10.42578125" style="11" customWidth="1"/>
    <col min="1290" max="1290" width="9.85546875" style="11" customWidth="1"/>
    <col min="1291" max="1291" width="2.5703125" style="11" customWidth="1"/>
    <col min="1292" max="1292" width="11" style="11" customWidth="1"/>
    <col min="1293" max="1293" width="22.7109375" style="11" customWidth="1"/>
    <col min="1294" max="1299" width="10.85546875" style="11" customWidth="1"/>
    <col min="1300" max="1300" width="11.7109375" style="11" customWidth="1"/>
    <col min="1301" max="1301" width="11" style="11" customWidth="1"/>
    <col min="1302" max="1536" width="8.85546875" style="11"/>
    <col min="1537" max="1537" width="12" style="11" customWidth="1"/>
    <col min="1538" max="1538" width="21.140625" style="11" customWidth="1"/>
    <col min="1539" max="1543" width="8.85546875" style="11" customWidth="1"/>
    <col min="1544" max="1544" width="10.7109375" style="11" customWidth="1"/>
    <col min="1545" max="1545" width="10.42578125" style="11" customWidth="1"/>
    <col min="1546" max="1546" width="9.85546875" style="11" customWidth="1"/>
    <col min="1547" max="1547" width="2.5703125" style="11" customWidth="1"/>
    <col min="1548" max="1548" width="11" style="11" customWidth="1"/>
    <col min="1549" max="1549" width="22.7109375" style="11" customWidth="1"/>
    <col min="1550" max="1555" width="10.85546875" style="11" customWidth="1"/>
    <col min="1556" max="1556" width="11.7109375" style="11" customWidth="1"/>
    <col min="1557" max="1557" width="11" style="11" customWidth="1"/>
    <col min="1558" max="1792" width="8.85546875" style="11"/>
    <col min="1793" max="1793" width="12" style="11" customWidth="1"/>
    <col min="1794" max="1794" width="21.140625" style="11" customWidth="1"/>
    <col min="1795" max="1799" width="8.85546875" style="11" customWidth="1"/>
    <col min="1800" max="1800" width="10.7109375" style="11" customWidth="1"/>
    <col min="1801" max="1801" width="10.42578125" style="11" customWidth="1"/>
    <col min="1802" max="1802" width="9.85546875" style="11" customWidth="1"/>
    <col min="1803" max="1803" width="2.5703125" style="11" customWidth="1"/>
    <col min="1804" max="1804" width="11" style="11" customWidth="1"/>
    <col min="1805" max="1805" width="22.7109375" style="11" customWidth="1"/>
    <col min="1806" max="1811" width="10.85546875" style="11" customWidth="1"/>
    <col min="1812" max="1812" width="11.7109375" style="11" customWidth="1"/>
    <col min="1813" max="1813" width="11" style="11" customWidth="1"/>
    <col min="1814" max="2048" width="8.85546875" style="11"/>
    <col min="2049" max="2049" width="12" style="11" customWidth="1"/>
    <col min="2050" max="2050" width="21.140625" style="11" customWidth="1"/>
    <col min="2051" max="2055" width="8.85546875" style="11" customWidth="1"/>
    <col min="2056" max="2056" width="10.7109375" style="11" customWidth="1"/>
    <col min="2057" max="2057" width="10.42578125" style="11" customWidth="1"/>
    <col min="2058" max="2058" width="9.85546875" style="11" customWidth="1"/>
    <col min="2059" max="2059" width="2.5703125" style="11" customWidth="1"/>
    <col min="2060" max="2060" width="11" style="11" customWidth="1"/>
    <col min="2061" max="2061" width="22.7109375" style="11" customWidth="1"/>
    <col min="2062" max="2067" width="10.85546875" style="11" customWidth="1"/>
    <col min="2068" max="2068" width="11.7109375" style="11" customWidth="1"/>
    <col min="2069" max="2069" width="11" style="11" customWidth="1"/>
    <col min="2070" max="2304" width="8.85546875" style="11"/>
    <col min="2305" max="2305" width="12" style="11" customWidth="1"/>
    <col min="2306" max="2306" width="21.140625" style="11" customWidth="1"/>
    <col min="2307" max="2311" width="8.85546875" style="11" customWidth="1"/>
    <col min="2312" max="2312" width="10.7109375" style="11" customWidth="1"/>
    <col min="2313" max="2313" width="10.42578125" style="11" customWidth="1"/>
    <col min="2314" max="2314" width="9.85546875" style="11" customWidth="1"/>
    <col min="2315" max="2315" width="2.5703125" style="11" customWidth="1"/>
    <col min="2316" max="2316" width="11" style="11" customWidth="1"/>
    <col min="2317" max="2317" width="22.7109375" style="11" customWidth="1"/>
    <col min="2318" max="2323" width="10.85546875" style="11" customWidth="1"/>
    <col min="2324" max="2324" width="11.7109375" style="11" customWidth="1"/>
    <col min="2325" max="2325" width="11" style="11" customWidth="1"/>
    <col min="2326" max="2560" width="8.85546875" style="11"/>
    <col min="2561" max="2561" width="12" style="11" customWidth="1"/>
    <col min="2562" max="2562" width="21.140625" style="11" customWidth="1"/>
    <col min="2563" max="2567" width="8.85546875" style="11" customWidth="1"/>
    <col min="2568" max="2568" width="10.7109375" style="11" customWidth="1"/>
    <col min="2569" max="2569" width="10.42578125" style="11" customWidth="1"/>
    <col min="2570" max="2570" width="9.85546875" style="11" customWidth="1"/>
    <col min="2571" max="2571" width="2.5703125" style="11" customWidth="1"/>
    <col min="2572" max="2572" width="11" style="11" customWidth="1"/>
    <col min="2573" max="2573" width="22.7109375" style="11" customWidth="1"/>
    <col min="2574" max="2579" width="10.85546875" style="11" customWidth="1"/>
    <col min="2580" max="2580" width="11.7109375" style="11" customWidth="1"/>
    <col min="2581" max="2581" width="11" style="11" customWidth="1"/>
    <col min="2582" max="2816" width="8.85546875" style="11"/>
    <col min="2817" max="2817" width="12" style="11" customWidth="1"/>
    <col min="2818" max="2818" width="21.140625" style="11" customWidth="1"/>
    <col min="2819" max="2823" width="8.85546875" style="11" customWidth="1"/>
    <col min="2824" max="2824" width="10.7109375" style="11" customWidth="1"/>
    <col min="2825" max="2825" width="10.42578125" style="11" customWidth="1"/>
    <col min="2826" max="2826" width="9.85546875" style="11" customWidth="1"/>
    <col min="2827" max="2827" width="2.5703125" style="11" customWidth="1"/>
    <col min="2828" max="2828" width="11" style="11" customWidth="1"/>
    <col min="2829" max="2829" width="22.7109375" style="11" customWidth="1"/>
    <col min="2830" max="2835" width="10.85546875" style="11" customWidth="1"/>
    <col min="2836" max="2836" width="11.7109375" style="11" customWidth="1"/>
    <col min="2837" max="2837" width="11" style="11" customWidth="1"/>
    <col min="2838" max="3072" width="8.85546875" style="11"/>
    <col min="3073" max="3073" width="12" style="11" customWidth="1"/>
    <col min="3074" max="3074" width="21.140625" style="11" customWidth="1"/>
    <col min="3075" max="3079" width="8.85546875" style="11" customWidth="1"/>
    <col min="3080" max="3080" width="10.7109375" style="11" customWidth="1"/>
    <col min="3081" max="3081" width="10.42578125" style="11" customWidth="1"/>
    <col min="3082" max="3082" width="9.85546875" style="11" customWidth="1"/>
    <col min="3083" max="3083" width="2.5703125" style="11" customWidth="1"/>
    <col min="3084" max="3084" width="11" style="11" customWidth="1"/>
    <col min="3085" max="3085" width="22.7109375" style="11" customWidth="1"/>
    <col min="3086" max="3091" width="10.85546875" style="11" customWidth="1"/>
    <col min="3092" max="3092" width="11.7109375" style="11" customWidth="1"/>
    <col min="3093" max="3093" width="11" style="11" customWidth="1"/>
    <col min="3094" max="3328" width="8.85546875" style="11"/>
    <col min="3329" max="3329" width="12" style="11" customWidth="1"/>
    <col min="3330" max="3330" width="21.140625" style="11" customWidth="1"/>
    <col min="3331" max="3335" width="8.85546875" style="11" customWidth="1"/>
    <col min="3336" max="3336" width="10.7109375" style="11" customWidth="1"/>
    <col min="3337" max="3337" width="10.42578125" style="11" customWidth="1"/>
    <col min="3338" max="3338" width="9.85546875" style="11" customWidth="1"/>
    <col min="3339" max="3339" width="2.5703125" style="11" customWidth="1"/>
    <col min="3340" max="3340" width="11" style="11" customWidth="1"/>
    <col min="3341" max="3341" width="22.7109375" style="11" customWidth="1"/>
    <col min="3342" max="3347" width="10.85546875" style="11" customWidth="1"/>
    <col min="3348" max="3348" width="11.7109375" style="11" customWidth="1"/>
    <col min="3349" max="3349" width="11" style="11" customWidth="1"/>
    <col min="3350" max="3584" width="8.85546875" style="11"/>
    <col min="3585" max="3585" width="12" style="11" customWidth="1"/>
    <col min="3586" max="3586" width="21.140625" style="11" customWidth="1"/>
    <col min="3587" max="3591" width="8.85546875" style="11" customWidth="1"/>
    <col min="3592" max="3592" width="10.7109375" style="11" customWidth="1"/>
    <col min="3593" max="3593" width="10.42578125" style="11" customWidth="1"/>
    <col min="3594" max="3594" width="9.85546875" style="11" customWidth="1"/>
    <col min="3595" max="3595" width="2.5703125" style="11" customWidth="1"/>
    <col min="3596" max="3596" width="11" style="11" customWidth="1"/>
    <col min="3597" max="3597" width="22.7109375" style="11" customWidth="1"/>
    <col min="3598" max="3603" width="10.85546875" style="11" customWidth="1"/>
    <col min="3604" max="3604" width="11.7109375" style="11" customWidth="1"/>
    <col min="3605" max="3605" width="11" style="11" customWidth="1"/>
    <col min="3606" max="3840" width="8.85546875" style="11"/>
    <col min="3841" max="3841" width="12" style="11" customWidth="1"/>
    <col min="3842" max="3842" width="21.140625" style="11" customWidth="1"/>
    <col min="3843" max="3847" width="8.85546875" style="11" customWidth="1"/>
    <col min="3848" max="3848" width="10.7109375" style="11" customWidth="1"/>
    <col min="3849" max="3849" width="10.42578125" style="11" customWidth="1"/>
    <col min="3850" max="3850" width="9.85546875" style="11" customWidth="1"/>
    <col min="3851" max="3851" width="2.5703125" style="11" customWidth="1"/>
    <col min="3852" max="3852" width="11" style="11" customWidth="1"/>
    <col min="3853" max="3853" width="22.7109375" style="11" customWidth="1"/>
    <col min="3854" max="3859" width="10.85546875" style="11" customWidth="1"/>
    <col min="3860" max="3860" width="11.7109375" style="11" customWidth="1"/>
    <col min="3861" max="3861" width="11" style="11" customWidth="1"/>
    <col min="3862" max="4096" width="8.85546875" style="11"/>
    <col min="4097" max="4097" width="12" style="11" customWidth="1"/>
    <col min="4098" max="4098" width="21.140625" style="11" customWidth="1"/>
    <col min="4099" max="4103" width="8.85546875" style="11" customWidth="1"/>
    <col min="4104" max="4104" width="10.7109375" style="11" customWidth="1"/>
    <col min="4105" max="4105" width="10.42578125" style="11" customWidth="1"/>
    <col min="4106" max="4106" width="9.85546875" style="11" customWidth="1"/>
    <col min="4107" max="4107" width="2.5703125" style="11" customWidth="1"/>
    <col min="4108" max="4108" width="11" style="11" customWidth="1"/>
    <col min="4109" max="4109" width="22.7109375" style="11" customWidth="1"/>
    <col min="4110" max="4115" width="10.85546875" style="11" customWidth="1"/>
    <col min="4116" max="4116" width="11.7109375" style="11" customWidth="1"/>
    <col min="4117" max="4117" width="11" style="11" customWidth="1"/>
    <col min="4118" max="4352" width="8.85546875" style="11"/>
    <col min="4353" max="4353" width="12" style="11" customWidth="1"/>
    <col min="4354" max="4354" width="21.140625" style="11" customWidth="1"/>
    <col min="4355" max="4359" width="8.85546875" style="11" customWidth="1"/>
    <col min="4360" max="4360" width="10.7109375" style="11" customWidth="1"/>
    <col min="4361" max="4361" width="10.42578125" style="11" customWidth="1"/>
    <col min="4362" max="4362" width="9.85546875" style="11" customWidth="1"/>
    <col min="4363" max="4363" width="2.5703125" style="11" customWidth="1"/>
    <col min="4364" max="4364" width="11" style="11" customWidth="1"/>
    <col min="4365" max="4365" width="22.7109375" style="11" customWidth="1"/>
    <col min="4366" max="4371" width="10.85546875" style="11" customWidth="1"/>
    <col min="4372" max="4372" width="11.7109375" style="11" customWidth="1"/>
    <col min="4373" max="4373" width="11" style="11" customWidth="1"/>
    <col min="4374" max="4608" width="8.85546875" style="11"/>
    <col min="4609" max="4609" width="12" style="11" customWidth="1"/>
    <col min="4610" max="4610" width="21.140625" style="11" customWidth="1"/>
    <col min="4611" max="4615" width="8.85546875" style="11" customWidth="1"/>
    <col min="4616" max="4616" width="10.7109375" style="11" customWidth="1"/>
    <col min="4617" max="4617" width="10.42578125" style="11" customWidth="1"/>
    <col min="4618" max="4618" width="9.85546875" style="11" customWidth="1"/>
    <col min="4619" max="4619" width="2.5703125" style="11" customWidth="1"/>
    <col min="4620" max="4620" width="11" style="11" customWidth="1"/>
    <col min="4621" max="4621" width="22.7109375" style="11" customWidth="1"/>
    <col min="4622" max="4627" width="10.85546875" style="11" customWidth="1"/>
    <col min="4628" max="4628" width="11.7109375" style="11" customWidth="1"/>
    <col min="4629" max="4629" width="11" style="11" customWidth="1"/>
    <col min="4630" max="4864" width="8.85546875" style="11"/>
    <col min="4865" max="4865" width="12" style="11" customWidth="1"/>
    <col min="4866" max="4866" width="21.140625" style="11" customWidth="1"/>
    <col min="4867" max="4871" width="8.85546875" style="11" customWidth="1"/>
    <col min="4872" max="4872" width="10.7109375" style="11" customWidth="1"/>
    <col min="4873" max="4873" width="10.42578125" style="11" customWidth="1"/>
    <col min="4874" max="4874" width="9.85546875" style="11" customWidth="1"/>
    <col min="4875" max="4875" width="2.5703125" style="11" customWidth="1"/>
    <col min="4876" max="4876" width="11" style="11" customWidth="1"/>
    <col min="4877" max="4877" width="22.7109375" style="11" customWidth="1"/>
    <col min="4878" max="4883" width="10.85546875" style="11" customWidth="1"/>
    <col min="4884" max="4884" width="11.7109375" style="11" customWidth="1"/>
    <col min="4885" max="4885" width="11" style="11" customWidth="1"/>
    <col min="4886" max="5120" width="8.85546875" style="11"/>
    <col min="5121" max="5121" width="12" style="11" customWidth="1"/>
    <col min="5122" max="5122" width="21.140625" style="11" customWidth="1"/>
    <col min="5123" max="5127" width="8.85546875" style="11" customWidth="1"/>
    <col min="5128" max="5128" width="10.7109375" style="11" customWidth="1"/>
    <col min="5129" max="5129" width="10.42578125" style="11" customWidth="1"/>
    <col min="5130" max="5130" width="9.85546875" style="11" customWidth="1"/>
    <col min="5131" max="5131" width="2.5703125" style="11" customWidth="1"/>
    <col min="5132" max="5132" width="11" style="11" customWidth="1"/>
    <col min="5133" max="5133" width="22.7109375" style="11" customWidth="1"/>
    <col min="5134" max="5139" width="10.85546875" style="11" customWidth="1"/>
    <col min="5140" max="5140" width="11.7109375" style="11" customWidth="1"/>
    <col min="5141" max="5141" width="11" style="11" customWidth="1"/>
    <col min="5142" max="5376" width="8.85546875" style="11"/>
    <col min="5377" max="5377" width="12" style="11" customWidth="1"/>
    <col min="5378" max="5378" width="21.140625" style="11" customWidth="1"/>
    <col min="5379" max="5383" width="8.85546875" style="11" customWidth="1"/>
    <col min="5384" max="5384" width="10.7109375" style="11" customWidth="1"/>
    <col min="5385" max="5385" width="10.42578125" style="11" customWidth="1"/>
    <col min="5386" max="5386" width="9.85546875" style="11" customWidth="1"/>
    <col min="5387" max="5387" width="2.5703125" style="11" customWidth="1"/>
    <col min="5388" max="5388" width="11" style="11" customWidth="1"/>
    <col min="5389" max="5389" width="22.7109375" style="11" customWidth="1"/>
    <col min="5390" max="5395" width="10.85546875" style="11" customWidth="1"/>
    <col min="5396" max="5396" width="11.7109375" style="11" customWidth="1"/>
    <col min="5397" max="5397" width="11" style="11" customWidth="1"/>
    <col min="5398" max="5632" width="8.85546875" style="11"/>
    <col min="5633" max="5633" width="12" style="11" customWidth="1"/>
    <col min="5634" max="5634" width="21.140625" style="11" customWidth="1"/>
    <col min="5635" max="5639" width="8.85546875" style="11" customWidth="1"/>
    <col min="5640" max="5640" width="10.7109375" style="11" customWidth="1"/>
    <col min="5641" max="5641" width="10.42578125" style="11" customWidth="1"/>
    <col min="5642" max="5642" width="9.85546875" style="11" customWidth="1"/>
    <col min="5643" max="5643" width="2.5703125" style="11" customWidth="1"/>
    <col min="5644" max="5644" width="11" style="11" customWidth="1"/>
    <col min="5645" max="5645" width="22.7109375" style="11" customWidth="1"/>
    <col min="5646" max="5651" width="10.85546875" style="11" customWidth="1"/>
    <col min="5652" max="5652" width="11.7109375" style="11" customWidth="1"/>
    <col min="5653" max="5653" width="11" style="11" customWidth="1"/>
    <col min="5654" max="5888" width="8.85546875" style="11"/>
    <col min="5889" max="5889" width="12" style="11" customWidth="1"/>
    <col min="5890" max="5890" width="21.140625" style="11" customWidth="1"/>
    <col min="5891" max="5895" width="8.85546875" style="11" customWidth="1"/>
    <col min="5896" max="5896" width="10.7109375" style="11" customWidth="1"/>
    <col min="5897" max="5897" width="10.42578125" style="11" customWidth="1"/>
    <col min="5898" max="5898" width="9.85546875" style="11" customWidth="1"/>
    <col min="5899" max="5899" width="2.5703125" style="11" customWidth="1"/>
    <col min="5900" max="5900" width="11" style="11" customWidth="1"/>
    <col min="5901" max="5901" width="22.7109375" style="11" customWidth="1"/>
    <col min="5902" max="5907" width="10.85546875" style="11" customWidth="1"/>
    <col min="5908" max="5908" width="11.7109375" style="11" customWidth="1"/>
    <col min="5909" max="5909" width="11" style="11" customWidth="1"/>
    <col min="5910" max="6144" width="8.85546875" style="11"/>
    <col min="6145" max="6145" width="12" style="11" customWidth="1"/>
    <col min="6146" max="6146" width="21.140625" style="11" customWidth="1"/>
    <col min="6147" max="6151" width="8.85546875" style="11" customWidth="1"/>
    <col min="6152" max="6152" width="10.7109375" style="11" customWidth="1"/>
    <col min="6153" max="6153" width="10.42578125" style="11" customWidth="1"/>
    <col min="6154" max="6154" width="9.85546875" style="11" customWidth="1"/>
    <col min="6155" max="6155" width="2.5703125" style="11" customWidth="1"/>
    <col min="6156" max="6156" width="11" style="11" customWidth="1"/>
    <col min="6157" max="6157" width="22.7109375" style="11" customWidth="1"/>
    <col min="6158" max="6163" width="10.85546875" style="11" customWidth="1"/>
    <col min="6164" max="6164" width="11.7109375" style="11" customWidth="1"/>
    <col min="6165" max="6165" width="11" style="11" customWidth="1"/>
    <col min="6166" max="6400" width="8.85546875" style="11"/>
    <col min="6401" max="6401" width="12" style="11" customWidth="1"/>
    <col min="6402" max="6402" width="21.140625" style="11" customWidth="1"/>
    <col min="6403" max="6407" width="8.85546875" style="11" customWidth="1"/>
    <col min="6408" max="6408" width="10.7109375" style="11" customWidth="1"/>
    <col min="6409" max="6409" width="10.42578125" style="11" customWidth="1"/>
    <col min="6410" max="6410" width="9.85546875" style="11" customWidth="1"/>
    <col min="6411" max="6411" width="2.5703125" style="11" customWidth="1"/>
    <col min="6412" max="6412" width="11" style="11" customWidth="1"/>
    <col min="6413" max="6413" width="22.7109375" style="11" customWidth="1"/>
    <col min="6414" max="6419" width="10.85546875" style="11" customWidth="1"/>
    <col min="6420" max="6420" width="11.7109375" style="11" customWidth="1"/>
    <col min="6421" max="6421" width="11" style="11" customWidth="1"/>
    <col min="6422" max="6656" width="8.85546875" style="11"/>
    <col min="6657" max="6657" width="12" style="11" customWidth="1"/>
    <col min="6658" max="6658" width="21.140625" style="11" customWidth="1"/>
    <col min="6659" max="6663" width="8.85546875" style="11" customWidth="1"/>
    <col min="6664" max="6664" width="10.7109375" style="11" customWidth="1"/>
    <col min="6665" max="6665" width="10.42578125" style="11" customWidth="1"/>
    <col min="6666" max="6666" width="9.85546875" style="11" customWidth="1"/>
    <col min="6667" max="6667" width="2.5703125" style="11" customWidth="1"/>
    <col min="6668" max="6668" width="11" style="11" customWidth="1"/>
    <col min="6669" max="6669" width="22.7109375" style="11" customWidth="1"/>
    <col min="6670" max="6675" width="10.85546875" style="11" customWidth="1"/>
    <col min="6676" max="6676" width="11.7109375" style="11" customWidth="1"/>
    <col min="6677" max="6677" width="11" style="11" customWidth="1"/>
    <col min="6678" max="6912" width="8.85546875" style="11"/>
    <col min="6913" max="6913" width="12" style="11" customWidth="1"/>
    <col min="6914" max="6914" width="21.140625" style="11" customWidth="1"/>
    <col min="6915" max="6919" width="8.85546875" style="11" customWidth="1"/>
    <col min="6920" max="6920" width="10.7109375" style="11" customWidth="1"/>
    <col min="6921" max="6921" width="10.42578125" style="11" customWidth="1"/>
    <col min="6922" max="6922" width="9.85546875" style="11" customWidth="1"/>
    <col min="6923" max="6923" width="2.5703125" style="11" customWidth="1"/>
    <col min="6924" max="6924" width="11" style="11" customWidth="1"/>
    <col min="6925" max="6925" width="22.7109375" style="11" customWidth="1"/>
    <col min="6926" max="6931" width="10.85546875" style="11" customWidth="1"/>
    <col min="6932" max="6932" width="11.7109375" style="11" customWidth="1"/>
    <col min="6933" max="6933" width="11" style="11" customWidth="1"/>
    <col min="6934" max="7168" width="8.85546875" style="11"/>
    <col min="7169" max="7169" width="12" style="11" customWidth="1"/>
    <col min="7170" max="7170" width="21.140625" style="11" customWidth="1"/>
    <col min="7171" max="7175" width="8.85546875" style="11" customWidth="1"/>
    <col min="7176" max="7176" width="10.7109375" style="11" customWidth="1"/>
    <col min="7177" max="7177" width="10.42578125" style="11" customWidth="1"/>
    <col min="7178" max="7178" width="9.85546875" style="11" customWidth="1"/>
    <col min="7179" max="7179" width="2.5703125" style="11" customWidth="1"/>
    <col min="7180" max="7180" width="11" style="11" customWidth="1"/>
    <col min="7181" max="7181" width="22.7109375" style="11" customWidth="1"/>
    <col min="7182" max="7187" width="10.85546875" style="11" customWidth="1"/>
    <col min="7188" max="7188" width="11.7109375" style="11" customWidth="1"/>
    <col min="7189" max="7189" width="11" style="11" customWidth="1"/>
    <col min="7190" max="7424" width="8.85546875" style="11"/>
    <col min="7425" max="7425" width="12" style="11" customWidth="1"/>
    <col min="7426" max="7426" width="21.140625" style="11" customWidth="1"/>
    <col min="7427" max="7431" width="8.85546875" style="11" customWidth="1"/>
    <col min="7432" max="7432" width="10.7109375" style="11" customWidth="1"/>
    <col min="7433" max="7433" width="10.42578125" style="11" customWidth="1"/>
    <col min="7434" max="7434" width="9.85546875" style="11" customWidth="1"/>
    <col min="7435" max="7435" width="2.5703125" style="11" customWidth="1"/>
    <col min="7436" max="7436" width="11" style="11" customWidth="1"/>
    <col min="7437" max="7437" width="22.7109375" style="11" customWidth="1"/>
    <col min="7438" max="7443" width="10.85546875" style="11" customWidth="1"/>
    <col min="7444" max="7444" width="11.7109375" style="11" customWidth="1"/>
    <col min="7445" max="7445" width="11" style="11" customWidth="1"/>
    <col min="7446" max="7680" width="8.85546875" style="11"/>
    <col min="7681" max="7681" width="12" style="11" customWidth="1"/>
    <col min="7682" max="7682" width="21.140625" style="11" customWidth="1"/>
    <col min="7683" max="7687" width="8.85546875" style="11" customWidth="1"/>
    <col min="7688" max="7688" width="10.7109375" style="11" customWidth="1"/>
    <col min="7689" max="7689" width="10.42578125" style="11" customWidth="1"/>
    <col min="7690" max="7690" width="9.85546875" style="11" customWidth="1"/>
    <col min="7691" max="7691" width="2.5703125" style="11" customWidth="1"/>
    <col min="7692" max="7692" width="11" style="11" customWidth="1"/>
    <col min="7693" max="7693" width="22.7109375" style="11" customWidth="1"/>
    <col min="7694" max="7699" width="10.85546875" style="11" customWidth="1"/>
    <col min="7700" max="7700" width="11.7109375" style="11" customWidth="1"/>
    <col min="7701" max="7701" width="11" style="11" customWidth="1"/>
    <col min="7702" max="7936" width="8.85546875" style="11"/>
    <col min="7937" max="7937" width="12" style="11" customWidth="1"/>
    <col min="7938" max="7938" width="21.140625" style="11" customWidth="1"/>
    <col min="7939" max="7943" width="8.85546875" style="11" customWidth="1"/>
    <col min="7944" max="7944" width="10.7109375" style="11" customWidth="1"/>
    <col min="7945" max="7945" width="10.42578125" style="11" customWidth="1"/>
    <col min="7946" max="7946" width="9.85546875" style="11" customWidth="1"/>
    <col min="7947" max="7947" width="2.5703125" style="11" customWidth="1"/>
    <col min="7948" max="7948" width="11" style="11" customWidth="1"/>
    <col min="7949" max="7949" width="22.7109375" style="11" customWidth="1"/>
    <col min="7950" max="7955" width="10.85546875" style="11" customWidth="1"/>
    <col min="7956" max="7956" width="11.7109375" style="11" customWidth="1"/>
    <col min="7957" max="7957" width="11" style="11" customWidth="1"/>
    <col min="7958" max="8192" width="8.85546875" style="11"/>
    <col min="8193" max="8193" width="12" style="11" customWidth="1"/>
    <col min="8194" max="8194" width="21.140625" style="11" customWidth="1"/>
    <col min="8195" max="8199" width="8.85546875" style="11" customWidth="1"/>
    <col min="8200" max="8200" width="10.7109375" style="11" customWidth="1"/>
    <col min="8201" max="8201" width="10.42578125" style="11" customWidth="1"/>
    <col min="8202" max="8202" width="9.85546875" style="11" customWidth="1"/>
    <col min="8203" max="8203" width="2.5703125" style="11" customWidth="1"/>
    <col min="8204" max="8204" width="11" style="11" customWidth="1"/>
    <col min="8205" max="8205" width="22.7109375" style="11" customWidth="1"/>
    <col min="8206" max="8211" width="10.85546875" style="11" customWidth="1"/>
    <col min="8212" max="8212" width="11.7109375" style="11" customWidth="1"/>
    <col min="8213" max="8213" width="11" style="11" customWidth="1"/>
    <col min="8214" max="8448" width="8.85546875" style="11"/>
    <col min="8449" max="8449" width="12" style="11" customWidth="1"/>
    <col min="8450" max="8450" width="21.140625" style="11" customWidth="1"/>
    <col min="8451" max="8455" width="8.85546875" style="11" customWidth="1"/>
    <col min="8456" max="8456" width="10.7109375" style="11" customWidth="1"/>
    <col min="8457" max="8457" width="10.42578125" style="11" customWidth="1"/>
    <col min="8458" max="8458" width="9.85546875" style="11" customWidth="1"/>
    <col min="8459" max="8459" width="2.5703125" style="11" customWidth="1"/>
    <col min="8460" max="8460" width="11" style="11" customWidth="1"/>
    <col min="8461" max="8461" width="22.7109375" style="11" customWidth="1"/>
    <col min="8462" max="8467" width="10.85546875" style="11" customWidth="1"/>
    <col min="8468" max="8468" width="11.7109375" style="11" customWidth="1"/>
    <col min="8469" max="8469" width="11" style="11" customWidth="1"/>
    <col min="8470" max="8704" width="8.85546875" style="11"/>
    <col min="8705" max="8705" width="12" style="11" customWidth="1"/>
    <col min="8706" max="8706" width="21.140625" style="11" customWidth="1"/>
    <col min="8707" max="8711" width="8.85546875" style="11" customWidth="1"/>
    <col min="8712" max="8712" width="10.7109375" style="11" customWidth="1"/>
    <col min="8713" max="8713" width="10.42578125" style="11" customWidth="1"/>
    <col min="8714" max="8714" width="9.85546875" style="11" customWidth="1"/>
    <col min="8715" max="8715" width="2.5703125" style="11" customWidth="1"/>
    <col min="8716" max="8716" width="11" style="11" customWidth="1"/>
    <col min="8717" max="8717" width="22.7109375" style="11" customWidth="1"/>
    <col min="8718" max="8723" width="10.85546875" style="11" customWidth="1"/>
    <col min="8724" max="8724" width="11.7109375" style="11" customWidth="1"/>
    <col min="8725" max="8725" width="11" style="11" customWidth="1"/>
    <col min="8726" max="8960" width="8.85546875" style="11"/>
    <col min="8961" max="8961" width="12" style="11" customWidth="1"/>
    <col min="8962" max="8962" width="21.140625" style="11" customWidth="1"/>
    <col min="8963" max="8967" width="8.85546875" style="11" customWidth="1"/>
    <col min="8968" max="8968" width="10.7109375" style="11" customWidth="1"/>
    <col min="8969" max="8969" width="10.42578125" style="11" customWidth="1"/>
    <col min="8970" max="8970" width="9.85546875" style="11" customWidth="1"/>
    <col min="8971" max="8971" width="2.5703125" style="11" customWidth="1"/>
    <col min="8972" max="8972" width="11" style="11" customWidth="1"/>
    <col min="8973" max="8973" width="22.7109375" style="11" customWidth="1"/>
    <col min="8974" max="8979" width="10.85546875" style="11" customWidth="1"/>
    <col min="8980" max="8980" width="11.7109375" style="11" customWidth="1"/>
    <col min="8981" max="8981" width="11" style="11" customWidth="1"/>
    <col min="8982" max="9216" width="8.85546875" style="11"/>
    <col min="9217" max="9217" width="12" style="11" customWidth="1"/>
    <col min="9218" max="9218" width="21.140625" style="11" customWidth="1"/>
    <col min="9219" max="9223" width="8.85546875" style="11" customWidth="1"/>
    <col min="9224" max="9224" width="10.7109375" style="11" customWidth="1"/>
    <col min="9225" max="9225" width="10.42578125" style="11" customWidth="1"/>
    <col min="9226" max="9226" width="9.85546875" style="11" customWidth="1"/>
    <col min="9227" max="9227" width="2.5703125" style="11" customWidth="1"/>
    <col min="9228" max="9228" width="11" style="11" customWidth="1"/>
    <col min="9229" max="9229" width="22.7109375" style="11" customWidth="1"/>
    <col min="9230" max="9235" width="10.85546875" style="11" customWidth="1"/>
    <col min="9236" max="9236" width="11.7109375" style="11" customWidth="1"/>
    <col min="9237" max="9237" width="11" style="11" customWidth="1"/>
    <col min="9238" max="9472" width="8.85546875" style="11"/>
    <col min="9473" max="9473" width="12" style="11" customWidth="1"/>
    <col min="9474" max="9474" width="21.140625" style="11" customWidth="1"/>
    <col min="9475" max="9479" width="8.85546875" style="11" customWidth="1"/>
    <col min="9480" max="9480" width="10.7109375" style="11" customWidth="1"/>
    <col min="9481" max="9481" width="10.42578125" style="11" customWidth="1"/>
    <col min="9482" max="9482" width="9.85546875" style="11" customWidth="1"/>
    <col min="9483" max="9483" width="2.5703125" style="11" customWidth="1"/>
    <col min="9484" max="9484" width="11" style="11" customWidth="1"/>
    <col min="9485" max="9485" width="22.7109375" style="11" customWidth="1"/>
    <col min="9486" max="9491" width="10.85546875" style="11" customWidth="1"/>
    <col min="9492" max="9492" width="11.7109375" style="11" customWidth="1"/>
    <col min="9493" max="9493" width="11" style="11" customWidth="1"/>
    <col min="9494" max="9728" width="8.85546875" style="11"/>
    <col min="9729" max="9729" width="12" style="11" customWidth="1"/>
    <col min="9730" max="9730" width="21.140625" style="11" customWidth="1"/>
    <col min="9731" max="9735" width="8.85546875" style="11" customWidth="1"/>
    <col min="9736" max="9736" width="10.7109375" style="11" customWidth="1"/>
    <col min="9737" max="9737" width="10.42578125" style="11" customWidth="1"/>
    <col min="9738" max="9738" width="9.85546875" style="11" customWidth="1"/>
    <col min="9739" max="9739" width="2.5703125" style="11" customWidth="1"/>
    <col min="9740" max="9740" width="11" style="11" customWidth="1"/>
    <col min="9741" max="9741" width="22.7109375" style="11" customWidth="1"/>
    <col min="9742" max="9747" width="10.85546875" style="11" customWidth="1"/>
    <col min="9748" max="9748" width="11.7109375" style="11" customWidth="1"/>
    <col min="9749" max="9749" width="11" style="11" customWidth="1"/>
    <col min="9750" max="9984" width="8.85546875" style="11"/>
    <col min="9985" max="9985" width="12" style="11" customWidth="1"/>
    <col min="9986" max="9986" width="21.140625" style="11" customWidth="1"/>
    <col min="9987" max="9991" width="8.85546875" style="11" customWidth="1"/>
    <col min="9992" max="9992" width="10.7109375" style="11" customWidth="1"/>
    <col min="9993" max="9993" width="10.42578125" style="11" customWidth="1"/>
    <col min="9994" max="9994" width="9.85546875" style="11" customWidth="1"/>
    <col min="9995" max="9995" width="2.5703125" style="11" customWidth="1"/>
    <col min="9996" max="9996" width="11" style="11" customWidth="1"/>
    <col min="9997" max="9997" width="22.7109375" style="11" customWidth="1"/>
    <col min="9998" max="10003" width="10.85546875" style="11" customWidth="1"/>
    <col min="10004" max="10004" width="11.7109375" style="11" customWidth="1"/>
    <col min="10005" max="10005" width="11" style="11" customWidth="1"/>
    <col min="10006" max="10240" width="8.85546875" style="11"/>
    <col min="10241" max="10241" width="12" style="11" customWidth="1"/>
    <col min="10242" max="10242" width="21.140625" style="11" customWidth="1"/>
    <col min="10243" max="10247" width="8.85546875" style="11" customWidth="1"/>
    <col min="10248" max="10248" width="10.7109375" style="11" customWidth="1"/>
    <col min="10249" max="10249" width="10.42578125" style="11" customWidth="1"/>
    <col min="10250" max="10250" width="9.85546875" style="11" customWidth="1"/>
    <col min="10251" max="10251" width="2.5703125" style="11" customWidth="1"/>
    <col min="10252" max="10252" width="11" style="11" customWidth="1"/>
    <col min="10253" max="10253" width="22.7109375" style="11" customWidth="1"/>
    <col min="10254" max="10259" width="10.85546875" style="11" customWidth="1"/>
    <col min="10260" max="10260" width="11.7109375" style="11" customWidth="1"/>
    <col min="10261" max="10261" width="11" style="11" customWidth="1"/>
    <col min="10262" max="10496" width="8.85546875" style="11"/>
    <col min="10497" max="10497" width="12" style="11" customWidth="1"/>
    <col min="10498" max="10498" width="21.140625" style="11" customWidth="1"/>
    <col min="10499" max="10503" width="8.85546875" style="11" customWidth="1"/>
    <col min="10504" max="10504" width="10.7109375" style="11" customWidth="1"/>
    <col min="10505" max="10505" width="10.42578125" style="11" customWidth="1"/>
    <col min="10506" max="10506" width="9.85546875" style="11" customWidth="1"/>
    <col min="10507" max="10507" width="2.5703125" style="11" customWidth="1"/>
    <col min="10508" max="10508" width="11" style="11" customWidth="1"/>
    <col min="10509" max="10509" width="22.7109375" style="11" customWidth="1"/>
    <col min="10510" max="10515" width="10.85546875" style="11" customWidth="1"/>
    <col min="10516" max="10516" width="11.7109375" style="11" customWidth="1"/>
    <col min="10517" max="10517" width="11" style="11" customWidth="1"/>
    <col min="10518" max="10752" width="8.85546875" style="11"/>
    <col min="10753" max="10753" width="12" style="11" customWidth="1"/>
    <col min="10754" max="10754" width="21.140625" style="11" customWidth="1"/>
    <col min="10755" max="10759" width="8.85546875" style="11" customWidth="1"/>
    <col min="10760" max="10760" width="10.7109375" style="11" customWidth="1"/>
    <col min="10761" max="10761" width="10.42578125" style="11" customWidth="1"/>
    <col min="10762" max="10762" width="9.85546875" style="11" customWidth="1"/>
    <col min="10763" max="10763" width="2.5703125" style="11" customWidth="1"/>
    <col min="10764" max="10764" width="11" style="11" customWidth="1"/>
    <col min="10765" max="10765" width="22.7109375" style="11" customWidth="1"/>
    <col min="10766" max="10771" width="10.85546875" style="11" customWidth="1"/>
    <col min="10772" max="10772" width="11.7109375" style="11" customWidth="1"/>
    <col min="10773" max="10773" width="11" style="11" customWidth="1"/>
    <col min="10774" max="11008" width="8.85546875" style="11"/>
    <col min="11009" max="11009" width="12" style="11" customWidth="1"/>
    <col min="11010" max="11010" width="21.140625" style="11" customWidth="1"/>
    <col min="11011" max="11015" width="8.85546875" style="11" customWidth="1"/>
    <col min="11016" max="11016" width="10.7109375" style="11" customWidth="1"/>
    <col min="11017" max="11017" width="10.42578125" style="11" customWidth="1"/>
    <col min="11018" max="11018" width="9.85546875" style="11" customWidth="1"/>
    <col min="11019" max="11019" width="2.5703125" style="11" customWidth="1"/>
    <col min="11020" max="11020" width="11" style="11" customWidth="1"/>
    <col min="11021" max="11021" width="22.7109375" style="11" customWidth="1"/>
    <col min="11022" max="11027" width="10.85546875" style="11" customWidth="1"/>
    <col min="11028" max="11028" width="11.7109375" style="11" customWidth="1"/>
    <col min="11029" max="11029" width="11" style="11" customWidth="1"/>
    <col min="11030" max="11264" width="8.85546875" style="11"/>
    <col min="11265" max="11265" width="12" style="11" customWidth="1"/>
    <col min="11266" max="11266" width="21.140625" style="11" customWidth="1"/>
    <col min="11267" max="11271" width="8.85546875" style="11" customWidth="1"/>
    <col min="11272" max="11272" width="10.7109375" style="11" customWidth="1"/>
    <col min="11273" max="11273" width="10.42578125" style="11" customWidth="1"/>
    <col min="11274" max="11274" width="9.85546875" style="11" customWidth="1"/>
    <col min="11275" max="11275" width="2.5703125" style="11" customWidth="1"/>
    <col min="11276" max="11276" width="11" style="11" customWidth="1"/>
    <col min="11277" max="11277" width="22.7109375" style="11" customWidth="1"/>
    <col min="11278" max="11283" width="10.85546875" style="11" customWidth="1"/>
    <col min="11284" max="11284" width="11.7109375" style="11" customWidth="1"/>
    <col min="11285" max="11285" width="11" style="11" customWidth="1"/>
    <col min="11286" max="11520" width="8.85546875" style="11"/>
    <col min="11521" max="11521" width="12" style="11" customWidth="1"/>
    <col min="11522" max="11522" width="21.140625" style="11" customWidth="1"/>
    <col min="11523" max="11527" width="8.85546875" style="11" customWidth="1"/>
    <col min="11528" max="11528" width="10.7109375" style="11" customWidth="1"/>
    <col min="11529" max="11529" width="10.42578125" style="11" customWidth="1"/>
    <col min="11530" max="11530" width="9.85546875" style="11" customWidth="1"/>
    <col min="11531" max="11531" width="2.5703125" style="11" customWidth="1"/>
    <col min="11532" max="11532" width="11" style="11" customWidth="1"/>
    <col min="11533" max="11533" width="22.7109375" style="11" customWidth="1"/>
    <col min="11534" max="11539" width="10.85546875" style="11" customWidth="1"/>
    <col min="11540" max="11540" width="11.7109375" style="11" customWidth="1"/>
    <col min="11541" max="11541" width="11" style="11" customWidth="1"/>
    <col min="11542" max="11776" width="8.85546875" style="11"/>
    <col min="11777" max="11777" width="12" style="11" customWidth="1"/>
    <col min="11778" max="11778" width="21.140625" style="11" customWidth="1"/>
    <col min="11779" max="11783" width="8.85546875" style="11" customWidth="1"/>
    <col min="11784" max="11784" width="10.7109375" style="11" customWidth="1"/>
    <col min="11785" max="11785" width="10.42578125" style="11" customWidth="1"/>
    <col min="11786" max="11786" width="9.85546875" style="11" customWidth="1"/>
    <col min="11787" max="11787" width="2.5703125" style="11" customWidth="1"/>
    <col min="11788" max="11788" width="11" style="11" customWidth="1"/>
    <col min="11789" max="11789" width="22.7109375" style="11" customWidth="1"/>
    <col min="11790" max="11795" width="10.85546875" style="11" customWidth="1"/>
    <col min="11796" max="11796" width="11.7109375" style="11" customWidth="1"/>
    <col min="11797" max="11797" width="11" style="11" customWidth="1"/>
    <col min="11798" max="12032" width="8.85546875" style="11"/>
    <col min="12033" max="12033" width="12" style="11" customWidth="1"/>
    <col min="12034" max="12034" width="21.140625" style="11" customWidth="1"/>
    <col min="12035" max="12039" width="8.85546875" style="11" customWidth="1"/>
    <col min="12040" max="12040" width="10.7109375" style="11" customWidth="1"/>
    <col min="12041" max="12041" width="10.42578125" style="11" customWidth="1"/>
    <col min="12042" max="12042" width="9.85546875" style="11" customWidth="1"/>
    <col min="12043" max="12043" width="2.5703125" style="11" customWidth="1"/>
    <col min="12044" max="12044" width="11" style="11" customWidth="1"/>
    <col min="12045" max="12045" width="22.7109375" style="11" customWidth="1"/>
    <col min="12046" max="12051" width="10.85546875" style="11" customWidth="1"/>
    <col min="12052" max="12052" width="11.7109375" style="11" customWidth="1"/>
    <col min="12053" max="12053" width="11" style="11" customWidth="1"/>
    <col min="12054" max="12288" width="8.85546875" style="11"/>
    <col min="12289" max="12289" width="12" style="11" customWidth="1"/>
    <col min="12290" max="12290" width="21.140625" style="11" customWidth="1"/>
    <col min="12291" max="12295" width="8.85546875" style="11" customWidth="1"/>
    <col min="12296" max="12296" width="10.7109375" style="11" customWidth="1"/>
    <col min="12297" max="12297" width="10.42578125" style="11" customWidth="1"/>
    <col min="12298" max="12298" width="9.85546875" style="11" customWidth="1"/>
    <col min="12299" max="12299" width="2.5703125" style="11" customWidth="1"/>
    <col min="12300" max="12300" width="11" style="11" customWidth="1"/>
    <col min="12301" max="12301" width="22.7109375" style="11" customWidth="1"/>
    <col min="12302" max="12307" width="10.85546875" style="11" customWidth="1"/>
    <col min="12308" max="12308" width="11.7109375" style="11" customWidth="1"/>
    <col min="12309" max="12309" width="11" style="11" customWidth="1"/>
    <col min="12310" max="12544" width="8.85546875" style="11"/>
    <col min="12545" max="12545" width="12" style="11" customWidth="1"/>
    <col min="12546" max="12546" width="21.140625" style="11" customWidth="1"/>
    <col min="12547" max="12551" width="8.85546875" style="11" customWidth="1"/>
    <col min="12552" max="12552" width="10.7109375" style="11" customWidth="1"/>
    <col min="12553" max="12553" width="10.42578125" style="11" customWidth="1"/>
    <col min="12554" max="12554" width="9.85546875" style="11" customWidth="1"/>
    <col min="12555" max="12555" width="2.5703125" style="11" customWidth="1"/>
    <col min="12556" max="12556" width="11" style="11" customWidth="1"/>
    <col min="12557" max="12557" width="22.7109375" style="11" customWidth="1"/>
    <col min="12558" max="12563" width="10.85546875" style="11" customWidth="1"/>
    <col min="12564" max="12564" width="11.7109375" style="11" customWidth="1"/>
    <col min="12565" max="12565" width="11" style="11" customWidth="1"/>
    <col min="12566" max="12800" width="8.85546875" style="11"/>
    <col min="12801" max="12801" width="12" style="11" customWidth="1"/>
    <col min="12802" max="12802" width="21.140625" style="11" customWidth="1"/>
    <col min="12803" max="12807" width="8.85546875" style="11" customWidth="1"/>
    <col min="12808" max="12808" width="10.7109375" style="11" customWidth="1"/>
    <col min="12809" max="12809" width="10.42578125" style="11" customWidth="1"/>
    <col min="12810" max="12810" width="9.85546875" style="11" customWidth="1"/>
    <col min="12811" max="12811" width="2.5703125" style="11" customWidth="1"/>
    <col min="12812" max="12812" width="11" style="11" customWidth="1"/>
    <col min="12813" max="12813" width="22.7109375" style="11" customWidth="1"/>
    <col min="12814" max="12819" width="10.85546875" style="11" customWidth="1"/>
    <col min="12820" max="12820" width="11.7109375" style="11" customWidth="1"/>
    <col min="12821" max="12821" width="11" style="11" customWidth="1"/>
    <col min="12822" max="13056" width="8.85546875" style="11"/>
    <col min="13057" max="13057" width="12" style="11" customWidth="1"/>
    <col min="13058" max="13058" width="21.140625" style="11" customWidth="1"/>
    <col min="13059" max="13063" width="8.85546875" style="11" customWidth="1"/>
    <col min="13064" max="13064" width="10.7109375" style="11" customWidth="1"/>
    <col min="13065" max="13065" width="10.42578125" style="11" customWidth="1"/>
    <col min="13066" max="13066" width="9.85546875" style="11" customWidth="1"/>
    <col min="13067" max="13067" width="2.5703125" style="11" customWidth="1"/>
    <col min="13068" max="13068" width="11" style="11" customWidth="1"/>
    <col min="13069" max="13069" width="22.7109375" style="11" customWidth="1"/>
    <col min="13070" max="13075" width="10.85546875" style="11" customWidth="1"/>
    <col min="13076" max="13076" width="11.7109375" style="11" customWidth="1"/>
    <col min="13077" max="13077" width="11" style="11" customWidth="1"/>
    <col min="13078" max="13312" width="8.85546875" style="11"/>
    <col min="13313" max="13313" width="12" style="11" customWidth="1"/>
    <col min="13314" max="13314" width="21.140625" style="11" customWidth="1"/>
    <col min="13315" max="13319" width="8.85546875" style="11" customWidth="1"/>
    <col min="13320" max="13320" width="10.7109375" style="11" customWidth="1"/>
    <col min="13321" max="13321" width="10.42578125" style="11" customWidth="1"/>
    <col min="13322" max="13322" width="9.85546875" style="11" customWidth="1"/>
    <col min="13323" max="13323" width="2.5703125" style="11" customWidth="1"/>
    <col min="13324" max="13324" width="11" style="11" customWidth="1"/>
    <col min="13325" max="13325" width="22.7109375" style="11" customWidth="1"/>
    <col min="13326" max="13331" width="10.85546875" style="11" customWidth="1"/>
    <col min="13332" max="13332" width="11.7109375" style="11" customWidth="1"/>
    <col min="13333" max="13333" width="11" style="11" customWidth="1"/>
    <col min="13334" max="13568" width="8.85546875" style="11"/>
    <col min="13569" max="13569" width="12" style="11" customWidth="1"/>
    <col min="13570" max="13570" width="21.140625" style="11" customWidth="1"/>
    <col min="13571" max="13575" width="8.85546875" style="11" customWidth="1"/>
    <col min="13576" max="13576" width="10.7109375" style="11" customWidth="1"/>
    <col min="13577" max="13577" width="10.42578125" style="11" customWidth="1"/>
    <col min="13578" max="13578" width="9.85546875" style="11" customWidth="1"/>
    <col min="13579" max="13579" width="2.5703125" style="11" customWidth="1"/>
    <col min="13580" max="13580" width="11" style="11" customWidth="1"/>
    <col min="13581" max="13581" width="22.7109375" style="11" customWidth="1"/>
    <col min="13582" max="13587" width="10.85546875" style="11" customWidth="1"/>
    <col min="13588" max="13588" width="11.7109375" style="11" customWidth="1"/>
    <col min="13589" max="13589" width="11" style="11" customWidth="1"/>
    <col min="13590" max="13824" width="8.85546875" style="11"/>
    <col min="13825" max="13825" width="12" style="11" customWidth="1"/>
    <col min="13826" max="13826" width="21.140625" style="11" customWidth="1"/>
    <col min="13827" max="13831" width="8.85546875" style="11" customWidth="1"/>
    <col min="13832" max="13832" width="10.7109375" style="11" customWidth="1"/>
    <col min="13833" max="13833" width="10.42578125" style="11" customWidth="1"/>
    <col min="13834" max="13834" width="9.85546875" style="11" customWidth="1"/>
    <col min="13835" max="13835" width="2.5703125" style="11" customWidth="1"/>
    <col min="13836" max="13836" width="11" style="11" customWidth="1"/>
    <col min="13837" max="13837" width="22.7109375" style="11" customWidth="1"/>
    <col min="13838" max="13843" width="10.85546875" style="11" customWidth="1"/>
    <col min="13844" max="13844" width="11.7109375" style="11" customWidth="1"/>
    <col min="13845" max="13845" width="11" style="11" customWidth="1"/>
    <col min="13846" max="14080" width="8.85546875" style="11"/>
    <col min="14081" max="14081" width="12" style="11" customWidth="1"/>
    <col min="14082" max="14082" width="21.140625" style="11" customWidth="1"/>
    <col min="14083" max="14087" width="8.85546875" style="11" customWidth="1"/>
    <col min="14088" max="14088" width="10.7109375" style="11" customWidth="1"/>
    <col min="14089" max="14089" width="10.42578125" style="11" customWidth="1"/>
    <col min="14090" max="14090" width="9.85546875" style="11" customWidth="1"/>
    <col min="14091" max="14091" width="2.5703125" style="11" customWidth="1"/>
    <col min="14092" max="14092" width="11" style="11" customWidth="1"/>
    <col min="14093" max="14093" width="22.7109375" style="11" customWidth="1"/>
    <col min="14094" max="14099" width="10.85546875" style="11" customWidth="1"/>
    <col min="14100" max="14100" width="11.7109375" style="11" customWidth="1"/>
    <col min="14101" max="14101" width="11" style="11" customWidth="1"/>
    <col min="14102" max="14336" width="8.85546875" style="11"/>
    <col min="14337" max="14337" width="12" style="11" customWidth="1"/>
    <col min="14338" max="14338" width="21.140625" style="11" customWidth="1"/>
    <col min="14339" max="14343" width="8.85546875" style="11" customWidth="1"/>
    <col min="14344" max="14344" width="10.7109375" style="11" customWidth="1"/>
    <col min="14345" max="14345" width="10.42578125" style="11" customWidth="1"/>
    <col min="14346" max="14346" width="9.85546875" style="11" customWidth="1"/>
    <col min="14347" max="14347" width="2.5703125" style="11" customWidth="1"/>
    <col min="14348" max="14348" width="11" style="11" customWidth="1"/>
    <col min="14349" max="14349" width="22.7109375" style="11" customWidth="1"/>
    <col min="14350" max="14355" width="10.85546875" style="11" customWidth="1"/>
    <col min="14356" max="14356" width="11.7109375" style="11" customWidth="1"/>
    <col min="14357" max="14357" width="11" style="11" customWidth="1"/>
    <col min="14358" max="14592" width="8.85546875" style="11"/>
    <col min="14593" max="14593" width="12" style="11" customWidth="1"/>
    <col min="14594" max="14594" width="21.140625" style="11" customWidth="1"/>
    <col min="14595" max="14599" width="8.85546875" style="11" customWidth="1"/>
    <col min="14600" max="14600" width="10.7109375" style="11" customWidth="1"/>
    <col min="14601" max="14601" width="10.42578125" style="11" customWidth="1"/>
    <col min="14602" max="14602" width="9.85546875" style="11" customWidth="1"/>
    <col min="14603" max="14603" width="2.5703125" style="11" customWidth="1"/>
    <col min="14604" max="14604" width="11" style="11" customWidth="1"/>
    <col min="14605" max="14605" width="22.7109375" style="11" customWidth="1"/>
    <col min="14606" max="14611" width="10.85546875" style="11" customWidth="1"/>
    <col min="14612" max="14612" width="11.7109375" style="11" customWidth="1"/>
    <col min="14613" max="14613" width="11" style="11" customWidth="1"/>
    <col min="14614" max="14848" width="8.85546875" style="11"/>
    <col min="14849" max="14849" width="12" style="11" customWidth="1"/>
    <col min="14850" max="14850" width="21.140625" style="11" customWidth="1"/>
    <col min="14851" max="14855" width="8.85546875" style="11" customWidth="1"/>
    <col min="14856" max="14856" width="10.7109375" style="11" customWidth="1"/>
    <col min="14857" max="14857" width="10.42578125" style="11" customWidth="1"/>
    <col min="14858" max="14858" width="9.85546875" style="11" customWidth="1"/>
    <col min="14859" max="14859" width="2.5703125" style="11" customWidth="1"/>
    <col min="14860" max="14860" width="11" style="11" customWidth="1"/>
    <col min="14861" max="14861" width="22.7109375" style="11" customWidth="1"/>
    <col min="14862" max="14867" width="10.85546875" style="11" customWidth="1"/>
    <col min="14868" max="14868" width="11.7109375" style="11" customWidth="1"/>
    <col min="14869" max="14869" width="11" style="11" customWidth="1"/>
    <col min="14870" max="15104" width="8.85546875" style="11"/>
    <col min="15105" max="15105" width="12" style="11" customWidth="1"/>
    <col min="15106" max="15106" width="21.140625" style="11" customWidth="1"/>
    <col min="15107" max="15111" width="8.85546875" style="11" customWidth="1"/>
    <col min="15112" max="15112" width="10.7109375" style="11" customWidth="1"/>
    <col min="15113" max="15113" width="10.42578125" style="11" customWidth="1"/>
    <col min="15114" max="15114" width="9.85546875" style="11" customWidth="1"/>
    <col min="15115" max="15115" width="2.5703125" style="11" customWidth="1"/>
    <col min="15116" max="15116" width="11" style="11" customWidth="1"/>
    <col min="15117" max="15117" width="22.7109375" style="11" customWidth="1"/>
    <col min="15118" max="15123" width="10.85546875" style="11" customWidth="1"/>
    <col min="15124" max="15124" width="11.7109375" style="11" customWidth="1"/>
    <col min="15125" max="15125" width="11" style="11" customWidth="1"/>
    <col min="15126" max="15360" width="8.85546875" style="11"/>
    <col min="15361" max="15361" width="12" style="11" customWidth="1"/>
    <col min="15362" max="15362" width="21.140625" style="11" customWidth="1"/>
    <col min="15363" max="15367" width="8.85546875" style="11" customWidth="1"/>
    <col min="15368" max="15368" width="10.7109375" style="11" customWidth="1"/>
    <col min="15369" max="15369" width="10.42578125" style="11" customWidth="1"/>
    <col min="15370" max="15370" width="9.85546875" style="11" customWidth="1"/>
    <col min="15371" max="15371" width="2.5703125" style="11" customWidth="1"/>
    <col min="15372" max="15372" width="11" style="11" customWidth="1"/>
    <col min="15373" max="15373" width="22.7109375" style="11" customWidth="1"/>
    <col min="15374" max="15379" width="10.85546875" style="11" customWidth="1"/>
    <col min="15380" max="15380" width="11.7109375" style="11" customWidth="1"/>
    <col min="15381" max="15381" width="11" style="11" customWidth="1"/>
    <col min="15382" max="15616" width="8.85546875" style="11"/>
    <col min="15617" max="15617" width="12" style="11" customWidth="1"/>
    <col min="15618" max="15618" width="21.140625" style="11" customWidth="1"/>
    <col min="15619" max="15623" width="8.85546875" style="11" customWidth="1"/>
    <col min="15624" max="15624" width="10.7109375" style="11" customWidth="1"/>
    <col min="15625" max="15625" width="10.42578125" style="11" customWidth="1"/>
    <col min="15626" max="15626" width="9.85546875" style="11" customWidth="1"/>
    <col min="15627" max="15627" width="2.5703125" style="11" customWidth="1"/>
    <col min="15628" max="15628" width="11" style="11" customWidth="1"/>
    <col min="15629" max="15629" width="22.7109375" style="11" customWidth="1"/>
    <col min="15630" max="15635" width="10.85546875" style="11" customWidth="1"/>
    <col min="15636" max="15636" width="11.7109375" style="11" customWidth="1"/>
    <col min="15637" max="15637" width="11" style="11" customWidth="1"/>
    <col min="15638" max="15872" width="8.85546875" style="11"/>
    <col min="15873" max="15873" width="12" style="11" customWidth="1"/>
    <col min="15874" max="15874" width="21.140625" style="11" customWidth="1"/>
    <col min="15875" max="15879" width="8.85546875" style="11" customWidth="1"/>
    <col min="15880" max="15880" width="10.7109375" style="11" customWidth="1"/>
    <col min="15881" max="15881" width="10.42578125" style="11" customWidth="1"/>
    <col min="15882" max="15882" width="9.85546875" style="11" customWidth="1"/>
    <col min="15883" max="15883" width="2.5703125" style="11" customWidth="1"/>
    <col min="15884" max="15884" width="11" style="11" customWidth="1"/>
    <col min="15885" max="15885" width="22.7109375" style="11" customWidth="1"/>
    <col min="15886" max="15891" width="10.85546875" style="11" customWidth="1"/>
    <col min="15892" max="15892" width="11.7109375" style="11" customWidth="1"/>
    <col min="15893" max="15893" width="11" style="11" customWidth="1"/>
    <col min="15894" max="16128" width="8.85546875" style="11"/>
    <col min="16129" max="16129" width="12" style="11" customWidth="1"/>
    <col min="16130" max="16130" width="21.140625" style="11" customWidth="1"/>
    <col min="16131" max="16135" width="8.85546875" style="11" customWidth="1"/>
    <col min="16136" max="16136" width="10.7109375" style="11" customWidth="1"/>
    <col min="16137" max="16137" width="10.42578125" style="11" customWidth="1"/>
    <col min="16138" max="16138" width="9.85546875" style="11" customWidth="1"/>
    <col min="16139" max="16139" width="2.5703125" style="11" customWidth="1"/>
    <col min="16140" max="16140" width="11" style="11" customWidth="1"/>
    <col min="16141" max="16141" width="22.7109375" style="11" customWidth="1"/>
    <col min="16142" max="16147" width="10.85546875" style="11" customWidth="1"/>
    <col min="16148" max="16148" width="11.7109375" style="11" customWidth="1"/>
    <col min="16149" max="16149" width="11" style="11" customWidth="1"/>
    <col min="16150" max="16384" width="8.85546875" style="11"/>
  </cols>
  <sheetData>
    <row r="1" spans="1:21" ht="16.5" customHeight="1" thickBot="1" x14ac:dyDescent="0.3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4"/>
      <c r="J1" s="5"/>
      <c r="K1" s="6"/>
      <c r="L1" s="7"/>
      <c r="M1" s="8"/>
      <c r="N1" s="9" t="s">
        <v>2</v>
      </c>
      <c r="O1" s="9"/>
      <c r="P1" s="9"/>
      <c r="Q1" s="9"/>
      <c r="R1" s="9"/>
      <c r="S1" s="9"/>
      <c r="T1" s="9"/>
      <c r="U1" s="10"/>
    </row>
    <row r="2" spans="1:21" ht="66" customHeight="1" thickBot="1" x14ac:dyDescent="0.3">
      <c r="A2" s="12"/>
      <c r="B2" s="13"/>
      <c r="C2" s="14" t="s">
        <v>3</v>
      </c>
      <c r="D2" s="14" t="s">
        <v>4</v>
      </c>
      <c r="E2" s="14" t="s">
        <v>5</v>
      </c>
      <c r="F2" s="14" t="s">
        <v>6</v>
      </c>
      <c r="G2" s="15" t="s">
        <v>7</v>
      </c>
      <c r="H2" s="16" t="s">
        <v>8</v>
      </c>
      <c r="I2" s="17" t="s">
        <v>9</v>
      </c>
      <c r="J2" s="18" t="s">
        <v>10</v>
      </c>
      <c r="K2" s="19"/>
      <c r="L2" s="20" t="s">
        <v>0</v>
      </c>
      <c r="M2" s="21"/>
      <c r="N2" s="14" t="s">
        <v>3</v>
      </c>
      <c r="O2" s="14" t="s">
        <v>4</v>
      </c>
      <c r="P2" s="14" t="s">
        <v>5</v>
      </c>
      <c r="Q2" s="14" t="s">
        <v>6</v>
      </c>
      <c r="R2" s="14" t="s">
        <v>7</v>
      </c>
      <c r="S2" s="16" t="s">
        <v>8</v>
      </c>
      <c r="T2" s="22" t="s">
        <v>11</v>
      </c>
      <c r="U2" s="23" t="s">
        <v>12</v>
      </c>
    </row>
    <row r="3" spans="1:21" ht="15" customHeight="1" thickBot="1" x14ac:dyDescent="0.3">
      <c r="A3" s="24" t="s">
        <v>13</v>
      </c>
      <c r="B3" s="25"/>
      <c r="C3" s="26">
        <v>528</v>
      </c>
      <c r="D3" s="26">
        <v>978</v>
      </c>
      <c r="E3" s="26">
        <v>305</v>
      </c>
      <c r="F3" s="26">
        <v>294</v>
      </c>
      <c r="G3" s="27">
        <f>213+787</f>
        <v>1000</v>
      </c>
      <c r="H3" s="28">
        <v>3105</v>
      </c>
      <c r="I3" s="29">
        <v>1633</v>
      </c>
      <c r="J3" s="30">
        <f>H3-I3</f>
        <v>1472</v>
      </c>
      <c r="K3" s="31"/>
      <c r="L3" s="32" t="s">
        <v>14</v>
      </c>
      <c r="M3" s="33"/>
      <c r="N3" s="34">
        <f t="shared" ref="N3:U3" si="0">C3/$H$3</f>
        <v>0.17004830917874397</v>
      </c>
      <c r="O3" s="34">
        <f t="shared" si="0"/>
        <v>0.31497584541062801</v>
      </c>
      <c r="P3" s="34">
        <f t="shared" si="0"/>
        <v>9.8228663446054756E-2</v>
      </c>
      <c r="Q3" s="34">
        <f t="shared" si="0"/>
        <v>9.4685990338164258E-2</v>
      </c>
      <c r="R3" s="35">
        <f t="shared" si="0"/>
        <v>0.322061191626409</v>
      </c>
      <c r="S3" s="36">
        <f t="shared" si="0"/>
        <v>1</v>
      </c>
      <c r="T3" s="37">
        <f t="shared" si="0"/>
        <v>0.52592592592592591</v>
      </c>
      <c r="U3" s="38">
        <f t="shared" si="0"/>
        <v>0.47407407407407409</v>
      </c>
    </row>
    <row r="4" spans="1:21" ht="14.45" customHeight="1" thickBot="1" x14ac:dyDescent="0.25">
      <c r="A4" s="39" t="s">
        <v>15</v>
      </c>
      <c r="B4" s="40"/>
      <c r="C4" s="41">
        <v>254</v>
      </c>
      <c r="D4" s="42">
        <v>520</v>
      </c>
      <c r="E4" s="42">
        <v>166</v>
      </c>
      <c r="F4" s="42">
        <v>139</v>
      </c>
      <c r="G4" s="43">
        <f>118+436</f>
        <v>554</v>
      </c>
      <c r="H4" s="44">
        <f t="shared" ref="H4:H33" si="1">C4+D4+E4+F4+G4</f>
        <v>1633</v>
      </c>
      <c r="I4" s="45">
        <f>SUM(C4:G4)</f>
        <v>1633</v>
      </c>
      <c r="J4" s="46"/>
      <c r="K4" s="47"/>
      <c r="L4" s="39" t="s">
        <v>16</v>
      </c>
      <c r="M4" s="48"/>
      <c r="N4" s="49">
        <f t="shared" ref="N4:S4" si="2">C4/C3</f>
        <v>0.48106060606060608</v>
      </c>
      <c r="O4" s="49">
        <f t="shared" si="2"/>
        <v>0.5316973415132924</v>
      </c>
      <c r="P4" s="49">
        <f t="shared" si="2"/>
        <v>0.54426229508196722</v>
      </c>
      <c r="Q4" s="49">
        <f t="shared" si="2"/>
        <v>0.47278911564625853</v>
      </c>
      <c r="R4" s="50">
        <f t="shared" si="2"/>
        <v>0.55400000000000005</v>
      </c>
      <c r="S4" s="51">
        <f t="shared" si="2"/>
        <v>0.52592592592592591</v>
      </c>
      <c r="T4" s="52">
        <f>I4/$H$4</f>
        <v>1</v>
      </c>
      <c r="U4" s="53"/>
    </row>
    <row r="5" spans="1:21" ht="16.5" thickBot="1" x14ac:dyDescent="0.25">
      <c r="A5" s="54" t="s">
        <v>17</v>
      </c>
      <c r="B5" s="55"/>
      <c r="C5" s="56">
        <v>91</v>
      </c>
      <c r="D5" s="57">
        <v>176</v>
      </c>
      <c r="E5" s="57">
        <v>44</v>
      </c>
      <c r="F5" s="57">
        <v>43</v>
      </c>
      <c r="G5" s="58">
        <v>154</v>
      </c>
      <c r="H5" s="59">
        <f>C5+D5+E5+F5+G5</f>
        <v>508</v>
      </c>
      <c r="I5" s="60">
        <v>508</v>
      </c>
      <c r="J5" s="61">
        <f>H5-I5</f>
        <v>0</v>
      </c>
      <c r="K5" s="62"/>
      <c r="L5" s="39" t="s">
        <v>17</v>
      </c>
      <c r="M5" s="48"/>
      <c r="N5" s="63">
        <f t="shared" ref="N5:S5" si="3">C5/C3</f>
        <v>0.17234848484848486</v>
      </c>
      <c r="O5" s="63">
        <f t="shared" si="3"/>
        <v>0.17995910020449898</v>
      </c>
      <c r="P5" s="63">
        <f t="shared" si="3"/>
        <v>0.14426229508196722</v>
      </c>
      <c r="Q5" s="63">
        <f t="shared" si="3"/>
        <v>0.14625850340136054</v>
      </c>
      <c r="R5" s="50">
        <f t="shared" si="3"/>
        <v>0.154</v>
      </c>
      <c r="S5" s="51">
        <f t="shared" si="3"/>
        <v>0.16360708534621579</v>
      </c>
      <c r="T5" s="52">
        <f t="shared" ref="T5:T12" si="4">I5/H5</f>
        <v>1</v>
      </c>
      <c r="U5" s="64">
        <f>J5/$H$5</f>
        <v>0</v>
      </c>
    </row>
    <row r="6" spans="1:21" ht="18.600000000000001" customHeight="1" thickBot="1" x14ac:dyDescent="0.25">
      <c r="A6" s="65" t="s">
        <v>18</v>
      </c>
      <c r="B6" s="66"/>
      <c r="C6" s="67"/>
      <c r="D6" s="57">
        <v>978</v>
      </c>
      <c r="E6" s="57">
        <v>305</v>
      </c>
      <c r="F6" s="57">
        <v>294</v>
      </c>
      <c r="G6" s="58">
        <v>787</v>
      </c>
      <c r="H6" s="59">
        <f>SUM(C6:G6)</f>
        <v>2364</v>
      </c>
      <c r="I6" s="60">
        <v>1261</v>
      </c>
      <c r="J6" s="68">
        <f>H6-I6</f>
        <v>1103</v>
      </c>
      <c r="L6" s="70" t="s">
        <v>18</v>
      </c>
      <c r="M6" s="71"/>
      <c r="N6" s="72"/>
      <c r="O6" s="63">
        <f>D6/D3</f>
        <v>1</v>
      </c>
      <c r="P6" s="63">
        <f>E6/E3</f>
        <v>1</v>
      </c>
      <c r="Q6" s="63">
        <v>1</v>
      </c>
      <c r="R6" s="50">
        <f>G6/G3</f>
        <v>0.78700000000000003</v>
      </c>
      <c r="S6" s="51">
        <f>H6/H3</f>
        <v>0.7613526570048309</v>
      </c>
      <c r="T6" s="52">
        <f t="shared" si="4"/>
        <v>0.53341793570219964</v>
      </c>
      <c r="U6" s="64">
        <f>J6/H6</f>
        <v>0.46658206429780036</v>
      </c>
    </row>
    <row r="7" spans="1:21" ht="15.75" customHeight="1" x14ac:dyDescent="0.2">
      <c r="A7" s="73" t="s">
        <v>19</v>
      </c>
      <c r="B7" s="74" t="s">
        <v>20</v>
      </c>
      <c r="C7" s="75">
        <v>60</v>
      </c>
      <c r="D7" s="76">
        <v>179</v>
      </c>
      <c r="E7" s="76">
        <v>57</v>
      </c>
      <c r="F7" s="76">
        <v>52</v>
      </c>
      <c r="G7" s="77">
        <v>147</v>
      </c>
      <c r="H7" s="78">
        <f t="shared" si="1"/>
        <v>495</v>
      </c>
      <c r="I7" s="79">
        <v>254</v>
      </c>
      <c r="J7" s="80">
        <f t="shared" ref="J7:J59" si="5">H7-I7</f>
        <v>241</v>
      </c>
      <c r="K7" s="81"/>
      <c r="L7" s="82" t="s">
        <v>19</v>
      </c>
      <c r="M7" s="83" t="s">
        <v>20</v>
      </c>
      <c r="N7" s="84">
        <f t="shared" ref="N7:S7" si="6">C7/C3</f>
        <v>0.11363636363636363</v>
      </c>
      <c r="O7" s="84">
        <f t="shared" si="6"/>
        <v>0.18302658486707565</v>
      </c>
      <c r="P7" s="84">
        <f t="shared" si="6"/>
        <v>0.18688524590163935</v>
      </c>
      <c r="Q7" s="84">
        <f t="shared" si="6"/>
        <v>0.17687074829931973</v>
      </c>
      <c r="R7" s="85">
        <f t="shared" si="6"/>
        <v>0.14699999999999999</v>
      </c>
      <c r="S7" s="86">
        <f t="shared" si="6"/>
        <v>0.15942028985507245</v>
      </c>
      <c r="T7" s="87">
        <f t="shared" si="4"/>
        <v>0.5131313131313131</v>
      </c>
      <c r="U7" s="88">
        <f>J7/$H$7</f>
        <v>0.4868686868686869</v>
      </c>
    </row>
    <row r="8" spans="1:21" ht="15.75" x14ac:dyDescent="0.2">
      <c r="A8" s="89"/>
      <c r="B8" s="90" t="s">
        <v>21</v>
      </c>
      <c r="C8" s="91">
        <v>139</v>
      </c>
      <c r="D8" s="92">
        <v>279</v>
      </c>
      <c r="E8" s="92">
        <v>85</v>
      </c>
      <c r="F8" s="93">
        <v>88</v>
      </c>
      <c r="G8" s="94">
        <v>265</v>
      </c>
      <c r="H8" s="95">
        <f t="shared" si="1"/>
        <v>856</v>
      </c>
      <c r="I8" s="96">
        <v>549</v>
      </c>
      <c r="J8" s="97">
        <f t="shared" si="5"/>
        <v>307</v>
      </c>
      <c r="K8" s="81"/>
      <c r="L8" s="98"/>
      <c r="M8" s="99" t="s">
        <v>21</v>
      </c>
      <c r="N8" s="100">
        <f t="shared" ref="N8:S8" si="7">C8/C3</f>
        <v>0.26325757575757575</v>
      </c>
      <c r="O8" s="100">
        <f t="shared" si="7"/>
        <v>0.28527607361963192</v>
      </c>
      <c r="P8" s="100">
        <f t="shared" si="7"/>
        <v>0.27868852459016391</v>
      </c>
      <c r="Q8" s="100">
        <f t="shared" si="7"/>
        <v>0.29931972789115646</v>
      </c>
      <c r="R8" s="101">
        <f t="shared" si="7"/>
        <v>0.26500000000000001</v>
      </c>
      <c r="S8" s="102">
        <f t="shared" si="7"/>
        <v>0.27568438003220613</v>
      </c>
      <c r="T8" s="87">
        <f t="shared" si="4"/>
        <v>0.64135514018691586</v>
      </c>
      <c r="U8" s="103">
        <f>J8/$H$8</f>
        <v>0.35864485981308414</v>
      </c>
    </row>
    <row r="9" spans="1:21" ht="15.75" x14ac:dyDescent="0.2">
      <c r="A9" s="89"/>
      <c r="B9" s="90" t="s">
        <v>22</v>
      </c>
      <c r="C9" s="91">
        <v>137</v>
      </c>
      <c r="D9" s="93">
        <v>232</v>
      </c>
      <c r="E9" s="93">
        <v>64</v>
      </c>
      <c r="F9" s="93">
        <v>55</v>
      </c>
      <c r="G9" s="94">
        <v>241</v>
      </c>
      <c r="H9" s="95">
        <f t="shared" si="1"/>
        <v>729</v>
      </c>
      <c r="I9" s="96">
        <v>418</v>
      </c>
      <c r="J9" s="97">
        <f t="shared" si="5"/>
        <v>311</v>
      </c>
      <c r="K9" s="81"/>
      <c r="L9" s="98"/>
      <c r="M9" s="99" t="s">
        <v>22</v>
      </c>
      <c r="N9" s="100">
        <f t="shared" ref="N9:S9" si="8">C9/C3</f>
        <v>0.25946969696969696</v>
      </c>
      <c r="O9" s="100">
        <f t="shared" si="8"/>
        <v>0.23721881390593047</v>
      </c>
      <c r="P9" s="100">
        <f t="shared" si="8"/>
        <v>0.20983606557377049</v>
      </c>
      <c r="Q9" s="100">
        <f t="shared" si="8"/>
        <v>0.1870748299319728</v>
      </c>
      <c r="R9" s="101">
        <f t="shared" si="8"/>
        <v>0.24099999999999999</v>
      </c>
      <c r="S9" s="102">
        <f t="shared" si="8"/>
        <v>0.23478260869565218</v>
      </c>
      <c r="T9" s="87">
        <f t="shared" si="4"/>
        <v>0.57338820301783266</v>
      </c>
      <c r="U9" s="103">
        <f>J9/$H$9</f>
        <v>0.42661179698216734</v>
      </c>
    </row>
    <row r="10" spans="1:21" ht="15.75" x14ac:dyDescent="0.2">
      <c r="A10" s="89"/>
      <c r="B10" s="90" t="s">
        <v>23</v>
      </c>
      <c r="C10" s="91">
        <v>105</v>
      </c>
      <c r="D10" s="93">
        <v>167</v>
      </c>
      <c r="E10" s="93">
        <v>59</v>
      </c>
      <c r="F10" s="93">
        <v>46</v>
      </c>
      <c r="G10" s="94">
        <v>205</v>
      </c>
      <c r="H10" s="95">
        <f t="shared" si="1"/>
        <v>582</v>
      </c>
      <c r="I10" s="96">
        <v>278</v>
      </c>
      <c r="J10" s="97">
        <f t="shared" si="5"/>
        <v>304</v>
      </c>
      <c r="K10" s="81"/>
      <c r="L10" s="98"/>
      <c r="M10" s="99" t="s">
        <v>23</v>
      </c>
      <c r="N10" s="100">
        <f t="shared" ref="N10:S10" si="9">C10/C3</f>
        <v>0.19886363636363635</v>
      </c>
      <c r="O10" s="100">
        <f t="shared" si="9"/>
        <v>0.17075664621676892</v>
      </c>
      <c r="P10" s="100">
        <f t="shared" si="9"/>
        <v>0.19344262295081968</v>
      </c>
      <c r="Q10" s="100">
        <f t="shared" si="9"/>
        <v>0.15646258503401361</v>
      </c>
      <c r="R10" s="101">
        <f t="shared" si="9"/>
        <v>0.20499999999999999</v>
      </c>
      <c r="S10" s="102">
        <f t="shared" si="9"/>
        <v>0.18743961352657004</v>
      </c>
      <c r="T10" s="87">
        <f t="shared" si="4"/>
        <v>0.47766323024054985</v>
      </c>
      <c r="U10" s="103">
        <f>J10/$H$10</f>
        <v>0.5223367697594502</v>
      </c>
    </row>
    <row r="11" spans="1:21" ht="15.75" x14ac:dyDescent="0.2">
      <c r="A11" s="89"/>
      <c r="B11" s="90" t="s">
        <v>24</v>
      </c>
      <c r="C11" s="91">
        <v>55</v>
      </c>
      <c r="D11" s="93">
        <v>76</v>
      </c>
      <c r="E11" s="93">
        <v>25</v>
      </c>
      <c r="F11" s="93">
        <v>35</v>
      </c>
      <c r="G11" s="94">
        <v>92</v>
      </c>
      <c r="H11" s="95">
        <f t="shared" si="1"/>
        <v>283</v>
      </c>
      <c r="I11" s="96">
        <v>133</v>
      </c>
      <c r="J11" s="97">
        <f t="shared" si="5"/>
        <v>150</v>
      </c>
      <c r="K11" s="81"/>
      <c r="L11" s="98"/>
      <c r="M11" s="99" t="s">
        <v>24</v>
      </c>
      <c r="N11" s="100">
        <f t="shared" ref="N11:S11" si="10">C11/C3</f>
        <v>0.10416666666666667</v>
      </c>
      <c r="O11" s="100">
        <f t="shared" si="10"/>
        <v>7.7709611451942745E-2</v>
      </c>
      <c r="P11" s="100">
        <f t="shared" si="10"/>
        <v>8.1967213114754092E-2</v>
      </c>
      <c r="Q11" s="100">
        <f t="shared" si="10"/>
        <v>0.11904761904761904</v>
      </c>
      <c r="R11" s="101">
        <f t="shared" si="10"/>
        <v>9.1999999999999998E-2</v>
      </c>
      <c r="S11" s="102">
        <f t="shared" si="10"/>
        <v>9.1143317230273746E-2</v>
      </c>
      <c r="T11" s="87">
        <f t="shared" si="4"/>
        <v>0.46996466431095407</v>
      </c>
      <c r="U11" s="103">
        <f>J11/H11</f>
        <v>0.53003533568904593</v>
      </c>
    </row>
    <row r="12" spans="1:21" ht="16.5" thickBot="1" x14ac:dyDescent="0.25">
      <c r="A12" s="104"/>
      <c r="B12" s="105" t="s">
        <v>25</v>
      </c>
      <c r="C12" s="106">
        <v>32</v>
      </c>
      <c r="D12" s="107">
        <v>45</v>
      </c>
      <c r="E12" s="107">
        <v>15</v>
      </c>
      <c r="F12" s="107">
        <v>18</v>
      </c>
      <c r="G12" s="108">
        <v>50</v>
      </c>
      <c r="H12" s="109">
        <f t="shared" si="1"/>
        <v>160</v>
      </c>
      <c r="I12" s="110">
        <v>1</v>
      </c>
      <c r="J12" s="111">
        <f t="shared" si="5"/>
        <v>159</v>
      </c>
      <c r="K12" s="81"/>
      <c r="L12" s="112"/>
      <c r="M12" s="113" t="s">
        <v>25</v>
      </c>
      <c r="N12" s="114">
        <f t="shared" ref="N12:S12" si="11">C12/C3</f>
        <v>6.0606060606060608E-2</v>
      </c>
      <c r="O12" s="114">
        <f t="shared" si="11"/>
        <v>4.6012269938650305E-2</v>
      </c>
      <c r="P12" s="114">
        <f t="shared" si="11"/>
        <v>4.9180327868852458E-2</v>
      </c>
      <c r="Q12" s="114">
        <f t="shared" si="11"/>
        <v>6.1224489795918366E-2</v>
      </c>
      <c r="R12" s="115">
        <f t="shared" si="11"/>
        <v>0.05</v>
      </c>
      <c r="S12" s="116">
        <f t="shared" si="11"/>
        <v>5.1529790660225443E-2</v>
      </c>
      <c r="T12" s="117">
        <f t="shared" si="4"/>
        <v>6.2500000000000003E-3</v>
      </c>
      <c r="U12" s="103">
        <f>J12/$H$12</f>
        <v>0.99375000000000002</v>
      </c>
    </row>
    <row r="13" spans="1:21" ht="16.5" hidden="1" customHeight="1" x14ac:dyDescent="0.25">
      <c r="A13" s="118"/>
      <c r="B13" s="119"/>
      <c r="C13" s="120">
        <f t="shared" ref="C13:H13" si="12">SUM(C7:C12)</f>
        <v>528</v>
      </c>
      <c r="D13" s="120">
        <f t="shared" si="12"/>
        <v>978</v>
      </c>
      <c r="E13" s="120">
        <f>SUM(E7:E12)</f>
        <v>305</v>
      </c>
      <c r="F13" s="120">
        <f t="shared" si="12"/>
        <v>294</v>
      </c>
      <c r="G13" s="121">
        <f t="shared" si="12"/>
        <v>1000</v>
      </c>
      <c r="H13" s="122">
        <f t="shared" si="12"/>
        <v>3105</v>
      </c>
      <c r="I13" s="123">
        <f>SUM(I7:I12)</f>
        <v>1633</v>
      </c>
      <c r="J13" s="124">
        <f>SUM(J7:J12)</f>
        <v>1472</v>
      </c>
      <c r="K13" s="81"/>
      <c r="L13" s="125"/>
      <c r="M13" s="126"/>
      <c r="N13" s="127">
        <f>SUM(N7:N12)</f>
        <v>1</v>
      </c>
      <c r="O13" s="127">
        <f>SUM(O7:O12)</f>
        <v>1</v>
      </c>
      <c r="P13" s="127">
        <f>SUM(P7:P12)</f>
        <v>1</v>
      </c>
      <c r="Q13" s="127">
        <f>SUM(Q7:Q12)</f>
        <v>0.99999999999999989</v>
      </c>
      <c r="R13" s="128">
        <f>SUM(R7:R12)</f>
        <v>1</v>
      </c>
      <c r="S13" s="51"/>
      <c r="T13" s="129"/>
      <c r="U13" s="130">
        <f>J13/$J$3</f>
        <v>1</v>
      </c>
    </row>
    <row r="14" spans="1:21" ht="15.75" x14ac:dyDescent="0.2">
      <c r="A14" s="73" t="s">
        <v>26</v>
      </c>
      <c r="B14" s="74" t="s">
        <v>27</v>
      </c>
      <c r="C14" s="131">
        <v>117</v>
      </c>
      <c r="D14" s="76">
        <v>117</v>
      </c>
      <c r="E14" s="76">
        <v>43</v>
      </c>
      <c r="F14" s="76">
        <v>29</v>
      </c>
      <c r="G14" s="77">
        <v>96</v>
      </c>
      <c r="H14" s="78">
        <f t="shared" si="1"/>
        <v>402</v>
      </c>
      <c r="I14" s="132">
        <v>301</v>
      </c>
      <c r="J14" s="80">
        <f t="shared" si="5"/>
        <v>101</v>
      </c>
      <c r="K14" s="81"/>
      <c r="L14" s="133" t="s">
        <v>26</v>
      </c>
      <c r="M14" s="83" t="s">
        <v>27</v>
      </c>
      <c r="N14" s="84">
        <f t="shared" ref="N14:S14" si="13">C14/C3</f>
        <v>0.22159090909090909</v>
      </c>
      <c r="O14" s="84">
        <f t="shared" si="13"/>
        <v>0.1196319018404908</v>
      </c>
      <c r="P14" s="84">
        <f t="shared" si="13"/>
        <v>0.14098360655737704</v>
      </c>
      <c r="Q14" s="84">
        <f t="shared" si="13"/>
        <v>9.8639455782312924E-2</v>
      </c>
      <c r="R14" s="85">
        <f t="shared" si="13"/>
        <v>9.6000000000000002E-2</v>
      </c>
      <c r="S14" s="86">
        <f t="shared" si="13"/>
        <v>0.12946859903381641</v>
      </c>
      <c r="T14" s="134">
        <f>I14/H14</f>
        <v>0.74875621890547261</v>
      </c>
      <c r="U14" s="88">
        <f>J14/$H$14</f>
        <v>0.25124378109452739</v>
      </c>
    </row>
    <row r="15" spans="1:21" ht="16.5" customHeight="1" x14ac:dyDescent="0.2">
      <c r="A15" s="89"/>
      <c r="B15" s="90" t="s">
        <v>28</v>
      </c>
      <c r="C15" s="91">
        <v>149</v>
      </c>
      <c r="D15" s="93">
        <v>262</v>
      </c>
      <c r="E15" s="93">
        <v>72</v>
      </c>
      <c r="F15" s="93">
        <v>85</v>
      </c>
      <c r="G15" s="94">
        <v>236</v>
      </c>
      <c r="H15" s="95">
        <f t="shared" si="1"/>
        <v>804</v>
      </c>
      <c r="I15" s="135">
        <v>463</v>
      </c>
      <c r="J15" s="97">
        <f t="shared" si="5"/>
        <v>341</v>
      </c>
      <c r="K15" s="81"/>
      <c r="L15" s="89"/>
      <c r="M15" s="99" t="s">
        <v>28</v>
      </c>
      <c r="N15" s="100">
        <f t="shared" ref="N15:S15" si="14">C15/C3</f>
        <v>0.28219696969696972</v>
      </c>
      <c r="O15" s="100">
        <f t="shared" si="14"/>
        <v>0.26789366053169733</v>
      </c>
      <c r="P15" s="100">
        <f t="shared" si="14"/>
        <v>0.23606557377049181</v>
      </c>
      <c r="Q15" s="100">
        <f t="shared" si="14"/>
        <v>0.28911564625850339</v>
      </c>
      <c r="R15" s="101">
        <f t="shared" si="14"/>
        <v>0.23599999999999999</v>
      </c>
      <c r="S15" s="102">
        <f t="shared" si="14"/>
        <v>0.25893719806763282</v>
      </c>
      <c r="T15" s="87">
        <f>I15/H15</f>
        <v>0.57587064676616917</v>
      </c>
      <c r="U15" s="103">
        <f>J15/H15</f>
        <v>0.42412935323383083</v>
      </c>
    </row>
    <row r="16" spans="1:21" ht="14.25" customHeight="1" x14ac:dyDescent="0.2">
      <c r="A16" s="89"/>
      <c r="B16" s="90" t="s">
        <v>29</v>
      </c>
      <c r="C16" s="91">
        <v>80</v>
      </c>
      <c r="D16" s="93">
        <v>134</v>
      </c>
      <c r="E16" s="93">
        <v>28</v>
      </c>
      <c r="F16" s="93">
        <v>26</v>
      </c>
      <c r="G16" s="94">
        <v>134</v>
      </c>
      <c r="H16" s="95">
        <f t="shared" si="1"/>
        <v>402</v>
      </c>
      <c r="I16" s="135">
        <v>290</v>
      </c>
      <c r="J16" s="97">
        <f t="shared" si="5"/>
        <v>112</v>
      </c>
      <c r="K16" s="81"/>
      <c r="L16" s="89"/>
      <c r="M16" s="99" t="s">
        <v>29</v>
      </c>
      <c r="N16" s="100">
        <f t="shared" ref="N16:S16" si="15">C16/C3</f>
        <v>0.15151515151515152</v>
      </c>
      <c r="O16" s="100">
        <f t="shared" si="15"/>
        <v>0.13701431492842536</v>
      </c>
      <c r="P16" s="100">
        <f t="shared" si="15"/>
        <v>9.1803278688524587E-2</v>
      </c>
      <c r="Q16" s="100">
        <f t="shared" si="15"/>
        <v>8.8435374149659865E-2</v>
      </c>
      <c r="R16" s="101">
        <f t="shared" si="15"/>
        <v>0.13400000000000001</v>
      </c>
      <c r="S16" s="102">
        <f t="shared" si="15"/>
        <v>0.12946859903381641</v>
      </c>
      <c r="T16" s="87">
        <f>I16/H16</f>
        <v>0.72139303482587069</v>
      </c>
      <c r="U16" s="103">
        <f>J16/H16</f>
        <v>0.27860696517412936</v>
      </c>
    </row>
    <row r="17" spans="1:21" ht="16.5" customHeight="1" x14ac:dyDescent="0.2">
      <c r="A17" s="89"/>
      <c r="B17" s="90" t="s">
        <v>30</v>
      </c>
      <c r="C17" s="91">
        <v>132</v>
      </c>
      <c r="D17" s="93">
        <v>322</v>
      </c>
      <c r="E17" s="93">
        <v>109</v>
      </c>
      <c r="F17" s="93">
        <v>102</v>
      </c>
      <c r="G17" s="94">
        <v>335</v>
      </c>
      <c r="H17" s="95">
        <f t="shared" si="1"/>
        <v>1000</v>
      </c>
      <c r="I17" s="135">
        <v>389</v>
      </c>
      <c r="J17" s="97">
        <f t="shared" si="5"/>
        <v>611</v>
      </c>
      <c r="K17" s="81"/>
      <c r="L17" s="89"/>
      <c r="M17" s="99" t="s">
        <v>30</v>
      </c>
      <c r="N17" s="100">
        <f t="shared" ref="N17:S17" si="16">C17/C3</f>
        <v>0.25</v>
      </c>
      <c r="O17" s="100">
        <f t="shared" si="16"/>
        <v>0.32924335378323111</v>
      </c>
      <c r="P17" s="100">
        <f t="shared" si="16"/>
        <v>0.35737704918032787</v>
      </c>
      <c r="Q17" s="100">
        <f t="shared" si="16"/>
        <v>0.34693877551020408</v>
      </c>
      <c r="R17" s="101">
        <f t="shared" si="16"/>
        <v>0.33500000000000002</v>
      </c>
      <c r="S17" s="102">
        <f t="shared" si="16"/>
        <v>0.322061191626409</v>
      </c>
      <c r="T17" s="87">
        <f>I17/H17</f>
        <v>0.38900000000000001</v>
      </c>
      <c r="U17" s="103">
        <f>J17/$H$17</f>
        <v>0.61099999999999999</v>
      </c>
    </row>
    <row r="18" spans="1:21" ht="16.5" thickBot="1" x14ac:dyDescent="0.25">
      <c r="A18" s="104"/>
      <c r="B18" s="105" t="s">
        <v>31</v>
      </c>
      <c r="C18" s="106">
        <v>50</v>
      </c>
      <c r="D18" s="107">
        <v>143</v>
      </c>
      <c r="E18" s="107">
        <v>53</v>
      </c>
      <c r="F18" s="107">
        <v>52</v>
      </c>
      <c r="G18" s="108">
        <v>199</v>
      </c>
      <c r="H18" s="109">
        <f t="shared" si="1"/>
        <v>497</v>
      </c>
      <c r="I18" s="136">
        <v>190</v>
      </c>
      <c r="J18" s="111">
        <f t="shared" si="5"/>
        <v>307</v>
      </c>
      <c r="K18" s="81"/>
      <c r="L18" s="104"/>
      <c r="M18" s="113" t="s">
        <v>31</v>
      </c>
      <c r="N18" s="114">
        <f t="shared" ref="N18:S18" si="17">C18/C3</f>
        <v>9.4696969696969696E-2</v>
      </c>
      <c r="O18" s="114">
        <f t="shared" si="17"/>
        <v>0.14621676891615543</v>
      </c>
      <c r="P18" s="114">
        <f t="shared" si="17"/>
        <v>0.17377049180327869</v>
      </c>
      <c r="Q18" s="114">
        <f t="shared" si="17"/>
        <v>0.17687074829931973</v>
      </c>
      <c r="R18" s="115">
        <f t="shared" si="17"/>
        <v>0.19900000000000001</v>
      </c>
      <c r="S18" s="137">
        <f t="shared" si="17"/>
        <v>0.16006441223832529</v>
      </c>
      <c r="T18" s="138">
        <f>I18/H18</f>
        <v>0.38229376257545272</v>
      </c>
      <c r="U18" s="139">
        <f>J18/$H$18</f>
        <v>0.61770623742454733</v>
      </c>
    </row>
    <row r="19" spans="1:21" ht="16.149999999999999" hidden="1" customHeight="1" x14ac:dyDescent="0.2">
      <c r="A19" s="82" t="s">
        <v>32</v>
      </c>
      <c r="B19" s="140"/>
      <c r="C19" s="141">
        <f>SUM(C14:C18)</f>
        <v>528</v>
      </c>
      <c r="D19" s="141">
        <f>SUM(D14:D18)</f>
        <v>978</v>
      </c>
      <c r="E19" s="141">
        <f>SUM(E14:E18)</f>
        <v>305</v>
      </c>
      <c r="F19" s="141">
        <f>SUM(F14:F18)</f>
        <v>294</v>
      </c>
      <c r="G19" s="142">
        <f>SUM(G14:G18)</f>
        <v>1000</v>
      </c>
      <c r="H19" s="143">
        <f t="shared" si="1"/>
        <v>3105</v>
      </c>
      <c r="I19" s="144">
        <f>SUM(I14:I18)</f>
        <v>1633</v>
      </c>
      <c r="J19" s="145">
        <f t="shared" si="5"/>
        <v>1472</v>
      </c>
      <c r="K19" s="146"/>
      <c r="L19" s="147"/>
      <c r="M19" s="148"/>
      <c r="N19" s="149">
        <f>SUM(N14:N18)</f>
        <v>1</v>
      </c>
      <c r="O19" s="149">
        <f>SUM(O14:O18)</f>
        <v>1</v>
      </c>
      <c r="P19" s="149">
        <f>SUM(P14:P18)</f>
        <v>1</v>
      </c>
      <c r="Q19" s="149">
        <f>SUM(Q14:Q18)</f>
        <v>1</v>
      </c>
      <c r="R19" s="149">
        <f>SUM(R14:R18)</f>
        <v>1</v>
      </c>
      <c r="S19" s="150"/>
      <c r="T19" s="151"/>
      <c r="U19" s="130">
        <f>J19/$J$3</f>
        <v>1</v>
      </c>
    </row>
    <row r="20" spans="1:21" ht="15.75" x14ac:dyDescent="0.2">
      <c r="A20" s="152"/>
      <c r="B20" s="74" t="s">
        <v>33</v>
      </c>
      <c r="C20" s="91">
        <v>116</v>
      </c>
      <c r="D20" s="93">
        <v>232</v>
      </c>
      <c r="E20" s="93">
        <v>68</v>
      </c>
      <c r="F20" s="93">
        <v>79</v>
      </c>
      <c r="G20" s="94">
        <v>256</v>
      </c>
      <c r="H20" s="78">
        <f t="shared" si="1"/>
        <v>751</v>
      </c>
      <c r="I20" s="135">
        <v>423</v>
      </c>
      <c r="J20" s="97">
        <f t="shared" si="5"/>
        <v>328</v>
      </c>
      <c r="K20" s="81"/>
      <c r="L20" s="153"/>
      <c r="M20" s="83" t="s">
        <v>33</v>
      </c>
      <c r="N20" s="154">
        <f t="shared" ref="N20:S20" si="18">C20/C3</f>
        <v>0.2196969696969697</v>
      </c>
      <c r="O20" s="155">
        <f t="shared" si="18"/>
        <v>0.23721881390593047</v>
      </c>
      <c r="P20" s="155">
        <f t="shared" si="18"/>
        <v>0.22295081967213115</v>
      </c>
      <c r="Q20" s="155">
        <f t="shared" si="18"/>
        <v>0.2687074829931973</v>
      </c>
      <c r="R20" s="156">
        <f t="shared" si="18"/>
        <v>0.25600000000000001</v>
      </c>
      <c r="S20" s="157">
        <f t="shared" si="18"/>
        <v>0.24186795491143318</v>
      </c>
      <c r="T20" s="158">
        <f t="shared" ref="T20:T26" si="19">I20/H20</f>
        <v>0.56324900133155797</v>
      </c>
      <c r="U20" s="88">
        <f>J20/$H$20</f>
        <v>0.43675099866844208</v>
      </c>
    </row>
    <row r="21" spans="1:21" ht="15.75" x14ac:dyDescent="0.2">
      <c r="A21" s="159" t="s">
        <v>34</v>
      </c>
      <c r="B21" s="160" t="s">
        <v>35</v>
      </c>
      <c r="C21" s="91">
        <v>129</v>
      </c>
      <c r="D21" s="93">
        <v>267</v>
      </c>
      <c r="E21" s="93">
        <v>88</v>
      </c>
      <c r="F21" s="93">
        <v>80</v>
      </c>
      <c r="G21" s="94">
        <v>270</v>
      </c>
      <c r="H21" s="95">
        <f t="shared" si="1"/>
        <v>834</v>
      </c>
      <c r="I21" s="135">
        <v>479</v>
      </c>
      <c r="J21" s="97">
        <f t="shared" si="5"/>
        <v>355</v>
      </c>
      <c r="K21" s="81"/>
      <c r="L21" s="161" t="s">
        <v>34</v>
      </c>
      <c r="M21" s="162" t="s">
        <v>35</v>
      </c>
      <c r="N21" s="163">
        <f t="shared" ref="N21:S21" si="20">C21/C3</f>
        <v>0.24431818181818182</v>
      </c>
      <c r="O21" s="100">
        <f t="shared" si="20"/>
        <v>0.27300613496932513</v>
      </c>
      <c r="P21" s="100">
        <f t="shared" si="20"/>
        <v>0.28852459016393445</v>
      </c>
      <c r="Q21" s="100">
        <f t="shared" si="20"/>
        <v>0.27210884353741499</v>
      </c>
      <c r="R21" s="101">
        <f t="shared" si="20"/>
        <v>0.27</v>
      </c>
      <c r="S21" s="102">
        <f t="shared" si="20"/>
        <v>0.26859903381642514</v>
      </c>
      <c r="T21" s="87">
        <f t="shared" si="19"/>
        <v>0.57434052757793763</v>
      </c>
      <c r="U21" s="103">
        <f>J21/$H$21</f>
        <v>0.42565947242206237</v>
      </c>
    </row>
    <row r="22" spans="1:21" ht="15.75" x14ac:dyDescent="0.2">
      <c r="A22" s="159" t="s">
        <v>36</v>
      </c>
      <c r="B22" s="160" t="s">
        <v>37</v>
      </c>
      <c r="C22" s="91">
        <v>90</v>
      </c>
      <c r="D22" s="93">
        <v>154</v>
      </c>
      <c r="E22" s="93">
        <v>42</v>
      </c>
      <c r="F22" s="93">
        <v>40</v>
      </c>
      <c r="G22" s="94">
        <v>133</v>
      </c>
      <c r="H22" s="95">
        <f t="shared" si="1"/>
        <v>459</v>
      </c>
      <c r="I22" s="135">
        <v>242</v>
      </c>
      <c r="J22" s="97">
        <f t="shared" si="5"/>
        <v>217</v>
      </c>
      <c r="K22" s="81"/>
      <c r="L22" s="161" t="s">
        <v>36</v>
      </c>
      <c r="M22" s="162" t="s">
        <v>37</v>
      </c>
      <c r="N22" s="163">
        <f t="shared" ref="N22:S22" si="21">C22/C3</f>
        <v>0.17045454545454544</v>
      </c>
      <c r="O22" s="100">
        <f t="shared" si="21"/>
        <v>0.15746421267893659</v>
      </c>
      <c r="P22" s="100">
        <f t="shared" si="21"/>
        <v>0.13770491803278689</v>
      </c>
      <c r="Q22" s="100">
        <f t="shared" si="21"/>
        <v>0.1360544217687075</v>
      </c>
      <c r="R22" s="101">
        <f t="shared" si="21"/>
        <v>0.13300000000000001</v>
      </c>
      <c r="S22" s="102">
        <f t="shared" si="21"/>
        <v>0.14782608695652175</v>
      </c>
      <c r="T22" s="87">
        <f t="shared" si="19"/>
        <v>0.52723311546840956</v>
      </c>
      <c r="U22" s="103">
        <f>J22/$H$22</f>
        <v>0.47276688453159044</v>
      </c>
    </row>
    <row r="23" spans="1:21" ht="15.75" x14ac:dyDescent="0.2">
      <c r="A23" s="159" t="s">
        <v>38</v>
      </c>
      <c r="B23" s="160" t="s">
        <v>39</v>
      </c>
      <c r="C23" s="91">
        <v>69</v>
      </c>
      <c r="D23" s="93">
        <v>113</v>
      </c>
      <c r="E23" s="93">
        <v>38</v>
      </c>
      <c r="F23" s="93">
        <v>29</v>
      </c>
      <c r="G23" s="94">
        <v>118</v>
      </c>
      <c r="H23" s="95">
        <f t="shared" si="1"/>
        <v>367</v>
      </c>
      <c r="I23" s="135">
        <v>159</v>
      </c>
      <c r="J23" s="97">
        <f t="shared" si="5"/>
        <v>208</v>
      </c>
      <c r="K23" s="81"/>
      <c r="L23" s="161" t="s">
        <v>38</v>
      </c>
      <c r="M23" s="162" t="s">
        <v>39</v>
      </c>
      <c r="N23" s="163">
        <f t="shared" ref="N23:S23" si="22">C23/C3</f>
        <v>0.13068181818181818</v>
      </c>
      <c r="O23" s="100">
        <f t="shared" si="22"/>
        <v>0.11554192229038855</v>
      </c>
      <c r="P23" s="100">
        <f t="shared" si="22"/>
        <v>0.12459016393442623</v>
      </c>
      <c r="Q23" s="100">
        <f t="shared" si="22"/>
        <v>9.8639455782312924E-2</v>
      </c>
      <c r="R23" s="101">
        <f t="shared" si="22"/>
        <v>0.11799999999999999</v>
      </c>
      <c r="S23" s="102">
        <f t="shared" si="22"/>
        <v>0.11819645732689212</v>
      </c>
      <c r="T23" s="87">
        <f t="shared" si="19"/>
        <v>0.43324250681198911</v>
      </c>
      <c r="U23" s="103">
        <f>J23/$H$23</f>
        <v>0.56675749318801094</v>
      </c>
    </row>
    <row r="24" spans="1:21" ht="15.75" x14ac:dyDescent="0.2">
      <c r="A24" s="159"/>
      <c r="B24" s="90" t="s">
        <v>40</v>
      </c>
      <c r="C24" s="91">
        <v>30</v>
      </c>
      <c r="D24" s="93">
        <v>43</v>
      </c>
      <c r="E24" s="93">
        <v>14</v>
      </c>
      <c r="F24" s="93">
        <v>21</v>
      </c>
      <c r="G24" s="94">
        <v>45</v>
      </c>
      <c r="H24" s="95">
        <f t="shared" si="1"/>
        <v>153</v>
      </c>
      <c r="I24" s="135">
        <v>46</v>
      </c>
      <c r="J24" s="97">
        <f t="shared" si="5"/>
        <v>107</v>
      </c>
      <c r="K24" s="81"/>
      <c r="L24" s="164"/>
      <c r="M24" s="99" t="s">
        <v>40</v>
      </c>
      <c r="N24" s="163">
        <f t="shared" ref="N24:S24" si="23">C24/C3</f>
        <v>5.6818181818181816E-2</v>
      </c>
      <c r="O24" s="100">
        <f t="shared" si="23"/>
        <v>4.396728016359918E-2</v>
      </c>
      <c r="P24" s="100">
        <f t="shared" si="23"/>
        <v>4.5901639344262293E-2</v>
      </c>
      <c r="Q24" s="100">
        <f t="shared" si="23"/>
        <v>7.1428571428571425E-2</v>
      </c>
      <c r="R24" s="101">
        <f t="shared" si="23"/>
        <v>4.4999999999999998E-2</v>
      </c>
      <c r="S24" s="102">
        <f t="shared" si="23"/>
        <v>4.9275362318840582E-2</v>
      </c>
      <c r="T24" s="87">
        <f t="shared" si="19"/>
        <v>0.30065359477124182</v>
      </c>
      <c r="U24" s="103">
        <f>J24/$H$24</f>
        <v>0.69934640522875813</v>
      </c>
    </row>
    <row r="25" spans="1:21" ht="17.25" customHeight="1" x14ac:dyDescent="0.2">
      <c r="A25" s="159"/>
      <c r="B25" s="90" t="s">
        <v>41</v>
      </c>
      <c r="C25" s="91">
        <v>13</v>
      </c>
      <c r="D25" s="93">
        <v>22</v>
      </c>
      <c r="E25" s="93">
        <v>7</v>
      </c>
      <c r="F25" s="93">
        <v>4</v>
      </c>
      <c r="G25" s="94">
        <v>13</v>
      </c>
      <c r="H25" s="95">
        <f t="shared" si="1"/>
        <v>59</v>
      </c>
      <c r="I25" s="135">
        <v>10</v>
      </c>
      <c r="J25" s="97">
        <f t="shared" si="5"/>
        <v>49</v>
      </c>
      <c r="K25" s="81"/>
      <c r="L25" s="164"/>
      <c r="M25" s="99" t="s">
        <v>41</v>
      </c>
      <c r="N25" s="163">
        <f t="shared" ref="N25:S25" si="24">C25/C3</f>
        <v>2.462121212121212E-2</v>
      </c>
      <c r="O25" s="100">
        <f t="shared" si="24"/>
        <v>2.2494887525562373E-2</v>
      </c>
      <c r="P25" s="100">
        <f t="shared" si="24"/>
        <v>2.2950819672131147E-2</v>
      </c>
      <c r="Q25" s="100">
        <f t="shared" si="24"/>
        <v>1.3605442176870748E-2</v>
      </c>
      <c r="R25" s="101">
        <f t="shared" si="24"/>
        <v>1.2999999999999999E-2</v>
      </c>
      <c r="S25" s="102">
        <f t="shared" si="24"/>
        <v>1.9001610305958132E-2</v>
      </c>
      <c r="T25" s="87">
        <f t="shared" si="19"/>
        <v>0.16949152542372881</v>
      </c>
      <c r="U25" s="103">
        <f>J25/$H$25</f>
        <v>0.83050847457627119</v>
      </c>
    </row>
    <row r="26" spans="1:21" ht="16.5" thickBot="1" x14ac:dyDescent="0.25">
      <c r="A26" s="165"/>
      <c r="B26" s="105" t="s">
        <v>42</v>
      </c>
      <c r="C26" s="91">
        <v>81</v>
      </c>
      <c r="D26" s="93">
        <v>147</v>
      </c>
      <c r="E26" s="93">
        <v>48</v>
      </c>
      <c r="F26" s="93">
        <v>41</v>
      </c>
      <c r="G26" s="94">
        <v>165</v>
      </c>
      <c r="H26" s="109">
        <f t="shared" si="1"/>
        <v>482</v>
      </c>
      <c r="I26" s="135">
        <v>274</v>
      </c>
      <c r="J26" s="97">
        <f t="shared" si="5"/>
        <v>208</v>
      </c>
      <c r="K26" s="81"/>
      <c r="L26" s="166"/>
      <c r="M26" s="113" t="s">
        <v>42</v>
      </c>
      <c r="N26" s="167">
        <f t="shared" ref="N26:S26" si="25">C26/C3</f>
        <v>0.15340909090909091</v>
      </c>
      <c r="O26" s="168">
        <f t="shared" si="25"/>
        <v>0.15030674846625766</v>
      </c>
      <c r="P26" s="168">
        <f t="shared" si="25"/>
        <v>0.15737704918032788</v>
      </c>
      <c r="Q26" s="168">
        <f t="shared" si="25"/>
        <v>0.13945578231292516</v>
      </c>
      <c r="R26" s="169">
        <f t="shared" si="25"/>
        <v>0.16500000000000001</v>
      </c>
      <c r="S26" s="116">
        <f t="shared" si="25"/>
        <v>0.15523349436392914</v>
      </c>
      <c r="T26" s="170">
        <f t="shared" si="19"/>
        <v>0.56846473029045641</v>
      </c>
      <c r="U26" s="171">
        <f>J26/$H$26</f>
        <v>0.43153526970954359</v>
      </c>
    </row>
    <row r="27" spans="1:21" ht="16.149999999999999" hidden="1" customHeight="1" x14ac:dyDescent="0.2">
      <c r="A27" s="98" t="s">
        <v>32</v>
      </c>
      <c r="B27" s="140"/>
      <c r="C27" s="172">
        <f>SUM(C20:C26)</f>
        <v>528</v>
      </c>
      <c r="D27" s="172">
        <f>SUM(D20:D26)</f>
        <v>978</v>
      </c>
      <c r="E27" s="172">
        <f>SUM(E20:E26)</f>
        <v>305</v>
      </c>
      <c r="F27" s="172">
        <f>SUM(F20:F26)</f>
        <v>294</v>
      </c>
      <c r="G27" s="173">
        <f>SUM(G20:G26)</f>
        <v>1000</v>
      </c>
      <c r="H27" s="143">
        <f t="shared" si="1"/>
        <v>3105</v>
      </c>
      <c r="I27" s="174">
        <f>SUM(I20:I26)</f>
        <v>1633</v>
      </c>
      <c r="J27" s="175">
        <f t="shared" si="5"/>
        <v>1472</v>
      </c>
      <c r="K27" s="146"/>
      <c r="L27" s="147"/>
      <c r="M27" s="148"/>
      <c r="N27" s="176">
        <f>SUM(N20:N26)</f>
        <v>1</v>
      </c>
      <c r="O27" s="176">
        <f>SUM(O20:O26)</f>
        <v>1</v>
      </c>
      <c r="P27" s="176">
        <f>SUM(P20:P26)</f>
        <v>1.0000000000000002</v>
      </c>
      <c r="Q27" s="176">
        <f>SUM(Q20:Q26)</f>
        <v>1</v>
      </c>
      <c r="R27" s="177">
        <f>SUM(R20:R26)</f>
        <v>1</v>
      </c>
      <c r="S27" s="178"/>
      <c r="T27" s="179"/>
      <c r="U27" s="130">
        <f>J27/$J$3</f>
        <v>1</v>
      </c>
    </row>
    <row r="28" spans="1:21" ht="15.75" x14ac:dyDescent="0.2">
      <c r="A28" s="73" t="s">
        <v>43</v>
      </c>
      <c r="B28" s="74" t="s">
        <v>44</v>
      </c>
      <c r="C28" s="75">
        <v>41</v>
      </c>
      <c r="D28" s="76">
        <v>85</v>
      </c>
      <c r="E28" s="76">
        <v>21</v>
      </c>
      <c r="F28" s="76">
        <v>23</v>
      </c>
      <c r="G28" s="77">
        <v>76</v>
      </c>
      <c r="H28" s="78">
        <f t="shared" si="1"/>
        <v>246</v>
      </c>
      <c r="I28" s="132">
        <v>92</v>
      </c>
      <c r="J28" s="80">
        <f t="shared" si="5"/>
        <v>154</v>
      </c>
      <c r="K28" s="81"/>
      <c r="L28" s="180"/>
      <c r="M28" s="181" t="s">
        <v>44</v>
      </c>
      <c r="N28" s="182">
        <f t="shared" ref="N28:S28" si="26">C28/C3</f>
        <v>7.7651515151515152E-2</v>
      </c>
      <c r="O28" s="183">
        <f t="shared" si="26"/>
        <v>8.6912065439672795E-2</v>
      </c>
      <c r="P28" s="183">
        <f t="shared" si="26"/>
        <v>6.8852459016393447E-2</v>
      </c>
      <c r="Q28" s="183">
        <f t="shared" si="26"/>
        <v>7.8231292517006806E-2</v>
      </c>
      <c r="R28" s="184">
        <f t="shared" si="26"/>
        <v>7.5999999999999998E-2</v>
      </c>
      <c r="S28" s="185">
        <f t="shared" si="26"/>
        <v>7.922705314009662E-2</v>
      </c>
      <c r="T28" s="186">
        <f t="shared" ref="T28:T34" si="27">I28/H28</f>
        <v>0.37398373983739835</v>
      </c>
      <c r="U28" s="88">
        <f>J28/$H$28</f>
        <v>0.62601626016260159</v>
      </c>
    </row>
    <row r="29" spans="1:21" ht="15.75" x14ac:dyDescent="0.2">
      <c r="A29" s="89"/>
      <c r="B29" s="160" t="s">
        <v>45</v>
      </c>
      <c r="C29" s="91">
        <v>96</v>
      </c>
      <c r="D29" s="93">
        <v>166</v>
      </c>
      <c r="E29" s="93">
        <v>51</v>
      </c>
      <c r="F29" s="93">
        <v>64</v>
      </c>
      <c r="G29" s="94">
        <v>168</v>
      </c>
      <c r="H29" s="95">
        <f t="shared" si="1"/>
        <v>545</v>
      </c>
      <c r="I29" s="135">
        <v>240</v>
      </c>
      <c r="J29" s="97">
        <f t="shared" si="5"/>
        <v>305</v>
      </c>
      <c r="K29" s="81"/>
      <c r="L29" s="187" t="s">
        <v>46</v>
      </c>
      <c r="M29" s="188" t="s">
        <v>45</v>
      </c>
      <c r="N29" s="163">
        <f t="shared" ref="N29:S29" si="28">C29/C3</f>
        <v>0.18181818181818182</v>
      </c>
      <c r="O29" s="100">
        <f t="shared" si="28"/>
        <v>0.16973415132924335</v>
      </c>
      <c r="P29" s="100">
        <f t="shared" si="28"/>
        <v>0.16721311475409836</v>
      </c>
      <c r="Q29" s="100">
        <f t="shared" si="28"/>
        <v>0.21768707482993196</v>
      </c>
      <c r="R29" s="101">
        <f t="shared" si="28"/>
        <v>0.16800000000000001</v>
      </c>
      <c r="S29" s="102">
        <f t="shared" si="28"/>
        <v>0.17552334943639292</v>
      </c>
      <c r="T29" s="87">
        <f t="shared" si="27"/>
        <v>0.44036697247706424</v>
      </c>
      <c r="U29" s="103">
        <f>J29/$H$29</f>
        <v>0.55963302752293576</v>
      </c>
    </row>
    <row r="30" spans="1:21" ht="15.75" customHeight="1" x14ac:dyDescent="0.2">
      <c r="A30" s="89"/>
      <c r="B30" s="160" t="s">
        <v>47</v>
      </c>
      <c r="C30" s="91">
        <v>83</v>
      </c>
      <c r="D30" s="93">
        <v>140</v>
      </c>
      <c r="E30" s="93">
        <v>48</v>
      </c>
      <c r="F30" s="93">
        <v>38</v>
      </c>
      <c r="G30" s="94">
        <v>125</v>
      </c>
      <c r="H30" s="95">
        <f t="shared" si="1"/>
        <v>434</v>
      </c>
      <c r="I30" s="135">
        <v>221</v>
      </c>
      <c r="J30" s="97">
        <f t="shared" si="5"/>
        <v>213</v>
      </c>
      <c r="K30" s="81"/>
      <c r="L30" s="89" t="s">
        <v>48</v>
      </c>
      <c r="M30" s="188" t="s">
        <v>47</v>
      </c>
      <c r="N30" s="163">
        <f t="shared" ref="N30:S30" si="29">C30/C3</f>
        <v>0.1571969696969697</v>
      </c>
      <c r="O30" s="100">
        <f t="shared" si="29"/>
        <v>0.14314928425357873</v>
      </c>
      <c r="P30" s="100">
        <f t="shared" si="29"/>
        <v>0.15737704918032788</v>
      </c>
      <c r="Q30" s="100">
        <f t="shared" si="29"/>
        <v>0.12925170068027211</v>
      </c>
      <c r="R30" s="101">
        <f t="shared" si="29"/>
        <v>0.125</v>
      </c>
      <c r="S30" s="102">
        <f t="shared" si="29"/>
        <v>0.13977455716586151</v>
      </c>
      <c r="T30" s="87">
        <f t="shared" si="27"/>
        <v>0.50921658986175111</v>
      </c>
      <c r="U30" s="103">
        <f>J30/$H$30</f>
        <v>0.49078341013824883</v>
      </c>
    </row>
    <row r="31" spans="1:21" ht="18" customHeight="1" x14ac:dyDescent="0.25">
      <c r="A31" s="89"/>
      <c r="B31" s="160" t="s">
        <v>49</v>
      </c>
      <c r="C31" s="91">
        <v>68</v>
      </c>
      <c r="D31" s="93">
        <v>164</v>
      </c>
      <c r="E31" s="93">
        <v>36</v>
      </c>
      <c r="F31" s="93">
        <v>48</v>
      </c>
      <c r="G31" s="94">
        <v>157</v>
      </c>
      <c r="H31" s="95">
        <f t="shared" si="1"/>
        <v>473</v>
      </c>
      <c r="I31" s="135">
        <v>235</v>
      </c>
      <c r="J31" s="97">
        <f t="shared" si="5"/>
        <v>238</v>
      </c>
      <c r="K31" s="81"/>
      <c r="L31" s="89"/>
      <c r="M31" s="188" t="s">
        <v>49</v>
      </c>
      <c r="N31" s="163">
        <f t="shared" ref="N31:S31" si="30">C31/C3</f>
        <v>0.12878787878787878</v>
      </c>
      <c r="O31" s="100">
        <f t="shared" si="30"/>
        <v>0.16768916155419222</v>
      </c>
      <c r="P31" s="100">
        <f t="shared" si="30"/>
        <v>0.11803278688524591</v>
      </c>
      <c r="Q31" s="100">
        <f t="shared" si="30"/>
        <v>0.16326530612244897</v>
      </c>
      <c r="R31" s="101">
        <f t="shared" si="30"/>
        <v>0.157</v>
      </c>
      <c r="S31" s="189">
        <f t="shared" si="30"/>
        <v>0.15233494363929145</v>
      </c>
      <c r="T31" s="190">
        <f t="shared" si="27"/>
        <v>0.49682875264270615</v>
      </c>
      <c r="U31" s="191">
        <f>J31/$H$31</f>
        <v>0.5031712473572939</v>
      </c>
    </row>
    <row r="32" spans="1:21" ht="18" customHeight="1" x14ac:dyDescent="0.25">
      <c r="A32" s="89"/>
      <c r="B32" s="160" t="s">
        <v>50</v>
      </c>
      <c r="C32" s="91">
        <v>71</v>
      </c>
      <c r="D32" s="93">
        <v>137</v>
      </c>
      <c r="E32" s="93">
        <v>54</v>
      </c>
      <c r="F32" s="93">
        <v>28</v>
      </c>
      <c r="G32" s="94">
        <v>133</v>
      </c>
      <c r="H32" s="95">
        <f t="shared" si="1"/>
        <v>423</v>
      </c>
      <c r="I32" s="135">
        <v>208</v>
      </c>
      <c r="J32" s="97">
        <f t="shared" si="5"/>
        <v>215</v>
      </c>
      <c r="K32" s="81"/>
      <c r="L32" s="187" t="s">
        <v>51</v>
      </c>
      <c r="M32" s="188" t="s">
        <v>50</v>
      </c>
      <c r="N32" s="163">
        <f t="shared" ref="N32:S32" si="31">C32/C3</f>
        <v>0.13446969696969696</v>
      </c>
      <c r="O32" s="100">
        <f t="shared" si="31"/>
        <v>0.14008179959100203</v>
      </c>
      <c r="P32" s="100">
        <f t="shared" si="31"/>
        <v>0.17704918032786884</v>
      </c>
      <c r="Q32" s="100">
        <f t="shared" si="31"/>
        <v>9.5238095238095233E-2</v>
      </c>
      <c r="R32" s="101">
        <f t="shared" si="31"/>
        <v>0.13300000000000001</v>
      </c>
      <c r="S32" s="189">
        <f t="shared" si="31"/>
        <v>0.13623188405797101</v>
      </c>
      <c r="T32" s="190">
        <f t="shared" si="27"/>
        <v>0.49172576832151299</v>
      </c>
      <c r="U32" s="191">
        <f>J32/$H$32</f>
        <v>0.50827423167848695</v>
      </c>
    </row>
    <row r="33" spans="1:21" ht="18" customHeight="1" thickBot="1" x14ac:dyDescent="0.3">
      <c r="A33" s="89"/>
      <c r="B33" s="192" t="s">
        <v>52</v>
      </c>
      <c r="C33" s="193">
        <v>169</v>
      </c>
      <c r="D33" s="194">
        <v>286</v>
      </c>
      <c r="E33" s="194">
        <v>95</v>
      </c>
      <c r="F33" s="194">
        <v>93</v>
      </c>
      <c r="G33" s="195">
        <v>339</v>
      </c>
      <c r="H33" s="196">
        <f t="shared" si="1"/>
        <v>982</v>
      </c>
      <c r="I33" s="197">
        <v>637</v>
      </c>
      <c r="J33" s="198">
        <f t="shared" si="5"/>
        <v>345</v>
      </c>
      <c r="K33" s="81"/>
      <c r="L33" s="199"/>
      <c r="M33" s="200" t="s">
        <v>52</v>
      </c>
      <c r="N33" s="201">
        <f t="shared" ref="N33:S33" si="32">C33/C3</f>
        <v>0.32007575757575757</v>
      </c>
      <c r="O33" s="202">
        <f t="shared" si="32"/>
        <v>0.29243353783231085</v>
      </c>
      <c r="P33" s="202">
        <f t="shared" si="32"/>
        <v>0.31147540983606559</v>
      </c>
      <c r="Q33" s="202">
        <f t="shared" si="32"/>
        <v>0.31632653061224492</v>
      </c>
      <c r="R33" s="203">
        <f t="shared" si="32"/>
        <v>0.33900000000000002</v>
      </c>
      <c r="S33" s="204">
        <f t="shared" si="32"/>
        <v>0.31626409017713364</v>
      </c>
      <c r="T33" s="205">
        <f t="shared" si="27"/>
        <v>0.64867617107942976</v>
      </c>
      <c r="U33" s="206">
        <f>J33/H33</f>
        <v>0.35132382892057029</v>
      </c>
    </row>
    <row r="34" spans="1:21" ht="17.45" customHeight="1" thickBot="1" x14ac:dyDescent="0.3">
      <c r="A34" s="39" t="s">
        <v>32</v>
      </c>
      <c r="B34" s="40"/>
      <c r="C34" s="207">
        <f t="shared" ref="C34:I34" si="33">SUM(C28:C33)</f>
        <v>528</v>
      </c>
      <c r="D34" s="208">
        <f t="shared" si="33"/>
        <v>978</v>
      </c>
      <c r="E34" s="208">
        <f>SUM(E28:E33)</f>
        <v>305</v>
      </c>
      <c r="F34" s="208">
        <f t="shared" si="33"/>
        <v>294</v>
      </c>
      <c r="G34" s="209">
        <f t="shared" si="33"/>
        <v>998</v>
      </c>
      <c r="H34" s="210">
        <f t="shared" si="33"/>
        <v>3103</v>
      </c>
      <c r="I34" s="211">
        <f t="shared" si="33"/>
        <v>1633</v>
      </c>
      <c r="J34" s="212">
        <f t="shared" si="5"/>
        <v>1470</v>
      </c>
      <c r="K34" s="213"/>
      <c r="L34" s="39" t="s">
        <v>32</v>
      </c>
      <c r="M34" s="40"/>
      <c r="N34" s="214">
        <v>1</v>
      </c>
      <c r="O34" s="215">
        <v>1</v>
      </c>
      <c r="P34" s="216">
        <v>1</v>
      </c>
      <c r="Q34" s="215">
        <v>1</v>
      </c>
      <c r="R34" s="216">
        <v>1</v>
      </c>
      <c r="S34" s="217">
        <v>1</v>
      </c>
      <c r="T34" s="218">
        <f t="shared" si="27"/>
        <v>0.52626490493071221</v>
      </c>
      <c r="U34" s="219">
        <f>J34/H34</f>
        <v>0.47373509506928779</v>
      </c>
    </row>
    <row r="35" spans="1:21" ht="7.9" customHeight="1" thickBot="1" x14ac:dyDescent="0.3">
      <c r="A35" s="220"/>
      <c r="B35" s="221"/>
      <c r="C35" s="222"/>
      <c r="D35" s="223"/>
      <c r="E35" s="223"/>
      <c r="F35" s="223"/>
      <c r="G35" s="223"/>
      <c r="H35" s="224"/>
      <c r="I35" s="225"/>
      <c r="J35" s="226"/>
      <c r="K35" s="81"/>
      <c r="L35" s="227"/>
      <c r="M35" s="148"/>
      <c r="N35" s="228"/>
      <c r="O35" s="228"/>
      <c r="P35" s="228"/>
      <c r="Q35" s="228"/>
      <c r="R35" s="229"/>
      <c r="S35" s="230"/>
      <c r="T35" s="231"/>
      <c r="U35" s="232"/>
    </row>
    <row r="36" spans="1:21" ht="18" customHeight="1" x14ac:dyDescent="0.2">
      <c r="A36" s="233" t="s">
        <v>53</v>
      </c>
      <c r="B36" s="234"/>
      <c r="C36" s="235">
        <v>81</v>
      </c>
      <c r="D36" s="236">
        <v>147</v>
      </c>
      <c r="E36" s="236">
        <v>48</v>
      </c>
      <c r="F36" s="236">
        <v>41</v>
      </c>
      <c r="G36" s="237">
        <v>165</v>
      </c>
      <c r="H36" s="238">
        <f>C36+D36+E36+F36+G36</f>
        <v>482</v>
      </c>
      <c r="I36" s="132">
        <v>274</v>
      </c>
      <c r="J36" s="80">
        <f t="shared" si="5"/>
        <v>208</v>
      </c>
      <c r="K36" s="81"/>
      <c r="L36" s="239" t="s">
        <v>53</v>
      </c>
      <c r="M36" s="240"/>
      <c r="N36" s="241">
        <f t="shared" ref="N36:S36" si="34">C36/C3</f>
        <v>0.15340909090909091</v>
      </c>
      <c r="O36" s="241">
        <f t="shared" si="34"/>
        <v>0.15030674846625766</v>
      </c>
      <c r="P36" s="241">
        <f t="shared" si="34"/>
        <v>0.15737704918032788</v>
      </c>
      <c r="Q36" s="241">
        <f t="shared" si="34"/>
        <v>0.13945578231292516</v>
      </c>
      <c r="R36" s="242">
        <f t="shared" si="34"/>
        <v>0.16500000000000001</v>
      </c>
      <c r="S36" s="86">
        <f t="shared" si="34"/>
        <v>0.15523349436392914</v>
      </c>
      <c r="T36" s="134">
        <f>I36/H36</f>
        <v>0.56846473029045641</v>
      </c>
      <c r="U36" s="243">
        <f>J36/H36</f>
        <v>0.43153526970954359</v>
      </c>
    </row>
    <row r="37" spans="1:21" ht="16.5" customHeight="1" x14ac:dyDescent="0.2">
      <c r="A37" s="244" t="s">
        <v>54</v>
      </c>
      <c r="B37" s="245"/>
      <c r="C37" s="246">
        <v>21</v>
      </c>
      <c r="D37" s="247">
        <v>44</v>
      </c>
      <c r="E37" s="247">
        <v>21</v>
      </c>
      <c r="F37" s="247">
        <v>14</v>
      </c>
      <c r="G37" s="248">
        <v>45</v>
      </c>
      <c r="H37" s="249">
        <f>C37+D37+E37+F37+G37</f>
        <v>145</v>
      </c>
      <c r="I37" s="135">
        <v>83</v>
      </c>
      <c r="J37" s="97">
        <f t="shared" si="5"/>
        <v>62</v>
      </c>
      <c r="K37" s="81"/>
      <c r="L37" s="250" t="s">
        <v>54</v>
      </c>
      <c r="M37" s="251"/>
      <c r="N37" s="252">
        <f t="shared" ref="N37:S37" si="35">C37/C3</f>
        <v>3.9772727272727272E-2</v>
      </c>
      <c r="O37" s="252">
        <f t="shared" si="35"/>
        <v>4.4989775051124746E-2</v>
      </c>
      <c r="P37" s="252">
        <f t="shared" si="35"/>
        <v>6.8852459016393447E-2</v>
      </c>
      <c r="Q37" s="252">
        <f t="shared" si="35"/>
        <v>4.7619047619047616E-2</v>
      </c>
      <c r="R37" s="253">
        <f t="shared" si="35"/>
        <v>4.4999999999999998E-2</v>
      </c>
      <c r="S37" s="157">
        <f t="shared" si="35"/>
        <v>4.6698872785829307E-2</v>
      </c>
      <c r="T37" s="158">
        <f>I37/H37</f>
        <v>0.57241379310344831</v>
      </c>
      <c r="U37" s="254">
        <f>J37/H37</f>
        <v>0.42758620689655175</v>
      </c>
    </row>
    <row r="38" spans="1:21" ht="18" customHeight="1" x14ac:dyDescent="0.2">
      <c r="A38" s="255" t="s">
        <v>55</v>
      </c>
      <c r="B38" s="256"/>
      <c r="C38" s="257">
        <v>121</v>
      </c>
      <c r="D38" s="258">
        <v>276</v>
      </c>
      <c r="E38" s="258">
        <v>82</v>
      </c>
      <c r="F38" s="258">
        <v>74</v>
      </c>
      <c r="G38" s="259">
        <v>323</v>
      </c>
      <c r="H38" s="260">
        <f>C38+D38+E38+F38+G38</f>
        <v>876</v>
      </c>
      <c r="I38" s="96">
        <v>462</v>
      </c>
      <c r="J38" s="261">
        <f>H38-I38</f>
        <v>414</v>
      </c>
      <c r="K38" s="81"/>
      <c r="L38" s="262" t="s">
        <v>55</v>
      </c>
      <c r="M38" s="263"/>
      <c r="N38" s="264">
        <f t="shared" ref="N38:S38" si="36">C38/C3</f>
        <v>0.22916666666666666</v>
      </c>
      <c r="O38" s="264">
        <f t="shared" si="36"/>
        <v>0.2822085889570552</v>
      </c>
      <c r="P38" s="264">
        <f t="shared" si="36"/>
        <v>0.26885245901639343</v>
      </c>
      <c r="Q38" s="264">
        <f t="shared" si="36"/>
        <v>0.25170068027210885</v>
      </c>
      <c r="R38" s="265">
        <f t="shared" si="36"/>
        <v>0.32300000000000001</v>
      </c>
      <c r="S38" s="266">
        <f t="shared" si="36"/>
        <v>0.28212560386473429</v>
      </c>
      <c r="T38" s="267">
        <f>I38/H38</f>
        <v>0.5273972602739726</v>
      </c>
      <c r="U38" s="254">
        <f>J38/H38</f>
        <v>0.4726027397260274</v>
      </c>
    </row>
    <row r="39" spans="1:21" ht="18" customHeight="1" x14ac:dyDescent="0.2">
      <c r="A39" s="255" t="s">
        <v>56</v>
      </c>
      <c r="B39" s="256"/>
      <c r="C39" s="257">
        <v>130</v>
      </c>
      <c r="D39" s="258">
        <v>235</v>
      </c>
      <c r="E39" s="258">
        <v>79</v>
      </c>
      <c r="F39" s="258">
        <v>66</v>
      </c>
      <c r="G39" s="259">
        <v>248</v>
      </c>
      <c r="H39" s="260">
        <f>C39+D39+E39+F39+G39</f>
        <v>758</v>
      </c>
      <c r="I39" s="96">
        <v>426</v>
      </c>
      <c r="J39" s="261">
        <f>H39-I39</f>
        <v>332</v>
      </c>
      <c r="K39" s="81"/>
      <c r="L39" s="268" t="s">
        <v>56</v>
      </c>
      <c r="M39" s="269"/>
      <c r="N39" s="264">
        <f t="shared" ref="N39:S39" si="37">C39/C3</f>
        <v>0.24621212121212122</v>
      </c>
      <c r="O39" s="264">
        <f t="shared" si="37"/>
        <v>0.24028629856850717</v>
      </c>
      <c r="P39" s="264">
        <f t="shared" si="37"/>
        <v>0.25901639344262295</v>
      </c>
      <c r="Q39" s="264">
        <f t="shared" si="37"/>
        <v>0.22448979591836735</v>
      </c>
      <c r="R39" s="265">
        <f t="shared" si="37"/>
        <v>0.248</v>
      </c>
      <c r="S39" s="266">
        <f t="shared" si="37"/>
        <v>0.24412238325281804</v>
      </c>
      <c r="T39" s="270">
        <f>I39/H39</f>
        <v>0.56200527704485492</v>
      </c>
      <c r="U39" s="254">
        <f>J39/H39</f>
        <v>0.43799472295514513</v>
      </c>
    </row>
    <row r="40" spans="1:21" ht="24" customHeight="1" thickBot="1" x14ac:dyDescent="0.25">
      <c r="A40" s="271" t="s">
        <v>57</v>
      </c>
      <c r="B40" s="272"/>
      <c r="C40" s="273">
        <v>62</v>
      </c>
      <c r="D40" s="274">
        <v>184</v>
      </c>
      <c r="E40" s="274">
        <v>63</v>
      </c>
      <c r="F40" s="274">
        <v>52</v>
      </c>
      <c r="G40" s="275">
        <v>213</v>
      </c>
      <c r="H40" s="276">
        <f>C40+D40+E40+F40+G40</f>
        <v>574</v>
      </c>
      <c r="I40" s="277">
        <v>574</v>
      </c>
      <c r="J40" s="278">
        <f>H40-I40</f>
        <v>0</v>
      </c>
      <c r="K40" s="81"/>
      <c r="L40" s="279" t="s">
        <v>58</v>
      </c>
      <c r="M40" s="280"/>
      <c r="N40" s="281">
        <f t="shared" ref="N40:S40" si="38">C40/C3</f>
        <v>0.11742424242424243</v>
      </c>
      <c r="O40" s="281">
        <f t="shared" si="38"/>
        <v>0.18813905930470348</v>
      </c>
      <c r="P40" s="281">
        <f t="shared" si="38"/>
        <v>0.20655737704918034</v>
      </c>
      <c r="Q40" s="281">
        <f t="shared" si="38"/>
        <v>0.17687074829931973</v>
      </c>
      <c r="R40" s="282">
        <f t="shared" si="38"/>
        <v>0.21299999999999999</v>
      </c>
      <c r="S40" s="283">
        <f t="shared" si="38"/>
        <v>0.18486312399355878</v>
      </c>
      <c r="T40" s="284">
        <f>I40/H40</f>
        <v>1</v>
      </c>
      <c r="U40" s="285">
        <f>J40/H40</f>
        <v>0</v>
      </c>
    </row>
    <row r="41" spans="1:21" ht="14.25" customHeight="1" thickBot="1" x14ac:dyDescent="0.3">
      <c r="A41" s="286" t="s">
        <v>59</v>
      </c>
      <c r="B41" s="287"/>
      <c r="C41" s="287"/>
      <c r="D41" s="287"/>
      <c r="E41" s="287"/>
      <c r="F41" s="287"/>
      <c r="G41" s="287"/>
      <c r="H41" s="287"/>
      <c r="I41" s="288"/>
      <c r="J41" s="289"/>
      <c r="K41" s="290"/>
      <c r="L41" s="291"/>
      <c r="M41" s="148"/>
      <c r="N41" s="228"/>
      <c r="O41" s="228"/>
      <c r="P41" s="228"/>
      <c r="Q41" s="228"/>
      <c r="R41" s="229"/>
      <c r="S41" s="230"/>
      <c r="T41" s="231"/>
      <c r="U41" s="292"/>
    </row>
    <row r="42" spans="1:21" ht="24" customHeight="1" thickBot="1" x14ac:dyDescent="0.25">
      <c r="A42" s="293" t="s">
        <v>60</v>
      </c>
      <c r="B42" s="294"/>
      <c r="C42" s="295">
        <v>454</v>
      </c>
      <c r="D42" s="295">
        <v>858</v>
      </c>
      <c r="E42" s="295">
        <v>270</v>
      </c>
      <c r="F42" s="295">
        <v>261</v>
      </c>
      <c r="G42" s="296">
        <f>182+690</f>
        <v>872</v>
      </c>
      <c r="H42" s="297">
        <f>SUM(C42:G42)</f>
        <v>2715</v>
      </c>
      <c r="I42" s="298">
        <v>1458</v>
      </c>
      <c r="J42" s="299">
        <f t="shared" si="5"/>
        <v>1257</v>
      </c>
      <c r="K42" s="47"/>
      <c r="L42" s="300" t="s">
        <v>60</v>
      </c>
      <c r="M42" s="301"/>
      <c r="N42" s="302">
        <f t="shared" ref="N42:S42" si="39">C42/C3</f>
        <v>0.85984848484848486</v>
      </c>
      <c r="O42" s="302">
        <f t="shared" si="39"/>
        <v>0.87730061349693256</v>
      </c>
      <c r="P42" s="302">
        <f t="shared" si="39"/>
        <v>0.88524590163934425</v>
      </c>
      <c r="Q42" s="302">
        <f t="shared" si="39"/>
        <v>0.88775510204081631</v>
      </c>
      <c r="R42" s="303">
        <f t="shared" si="39"/>
        <v>0.872</v>
      </c>
      <c r="S42" s="304">
        <f t="shared" si="39"/>
        <v>0.87439613526570048</v>
      </c>
      <c r="T42" s="305">
        <f t="shared" ref="T42:T48" si="40">I42/H42</f>
        <v>0.53701657458563534</v>
      </c>
      <c r="U42" s="64">
        <f t="shared" ref="U42:U48" si="41">J42/H42</f>
        <v>0.46298342541436466</v>
      </c>
    </row>
    <row r="43" spans="1:21" ht="18" customHeight="1" x14ac:dyDescent="0.2">
      <c r="A43" s="306" t="s">
        <v>61</v>
      </c>
      <c r="B43" s="307"/>
      <c r="C43" s="308">
        <v>134</v>
      </c>
      <c r="D43" s="309">
        <v>302</v>
      </c>
      <c r="E43" s="309">
        <v>107</v>
      </c>
      <c r="F43" s="310">
        <v>98</v>
      </c>
      <c r="G43" s="311">
        <f>41+223</f>
        <v>264</v>
      </c>
      <c r="H43" s="312">
        <f t="shared" ref="H43:H59" si="42">C43+D43+E43+F43+G43</f>
        <v>905</v>
      </c>
      <c r="I43" s="313">
        <v>493</v>
      </c>
      <c r="J43" s="314">
        <f t="shared" si="5"/>
        <v>412</v>
      </c>
      <c r="K43" s="81"/>
      <c r="L43" s="315" t="s">
        <v>61</v>
      </c>
      <c r="M43" s="316"/>
      <c r="N43" s="264">
        <f t="shared" ref="N43:S43" si="43">C43/C3</f>
        <v>0.25378787878787878</v>
      </c>
      <c r="O43" s="264">
        <f t="shared" si="43"/>
        <v>0.30879345603271985</v>
      </c>
      <c r="P43" s="264">
        <f t="shared" si="43"/>
        <v>0.35081967213114756</v>
      </c>
      <c r="Q43" s="264">
        <f t="shared" si="43"/>
        <v>0.33333333333333331</v>
      </c>
      <c r="R43" s="265">
        <f t="shared" si="43"/>
        <v>0.26400000000000001</v>
      </c>
      <c r="S43" s="266">
        <f t="shared" si="43"/>
        <v>0.29146537842190018</v>
      </c>
      <c r="T43" s="270">
        <f t="shared" si="40"/>
        <v>0.54475138121546962</v>
      </c>
      <c r="U43" s="243">
        <f t="shared" si="41"/>
        <v>0.45524861878453038</v>
      </c>
    </row>
    <row r="44" spans="1:21" ht="18.75" customHeight="1" x14ac:dyDescent="0.2">
      <c r="A44" s="317" t="s">
        <v>62</v>
      </c>
      <c r="B44" s="318"/>
      <c r="C44" s="257">
        <v>60</v>
      </c>
      <c r="D44" s="258">
        <v>177</v>
      </c>
      <c r="E44" s="258">
        <v>58</v>
      </c>
      <c r="F44" s="258">
        <v>52</v>
      </c>
      <c r="G44" s="319">
        <f>23+125</f>
        <v>148</v>
      </c>
      <c r="H44" s="320">
        <f t="shared" si="42"/>
        <v>495</v>
      </c>
      <c r="I44" s="321">
        <v>254</v>
      </c>
      <c r="J44" s="261">
        <f t="shared" si="5"/>
        <v>241</v>
      </c>
      <c r="K44" s="81"/>
      <c r="L44" s="322" t="s">
        <v>62</v>
      </c>
      <c r="M44" s="323"/>
      <c r="N44" s="324">
        <f t="shared" ref="N44:S44" si="44">C44/C3</f>
        <v>0.11363636363636363</v>
      </c>
      <c r="O44" s="324">
        <f t="shared" si="44"/>
        <v>0.18098159509202455</v>
      </c>
      <c r="P44" s="324">
        <f t="shared" si="44"/>
        <v>0.1901639344262295</v>
      </c>
      <c r="Q44" s="324">
        <f t="shared" si="44"/>
        <v>0.17687074829931973</v>
      </c>
      <c r="R44" s="325">
        <f t="shared" si="44"/>
        <v>0.14799999999999999</v>
      </c>
      <c r="S44" s="326">
        <f t="shared" si="44"/>
        <v>0.15942028985507245</v>
      </c>
      <c r="T44" s="327">
        <f t="shared" si="40"/>
        <v>0.5131313131313131</v>
      </c>
      <c r="U44" s="254">
        <f t="shared" si="41"/>
        <v>0.4868686868686869</v>
      </c>
    </row>
    <row r="45" spans="1:21" ht="18.75" customHeight="1" x14ac:dyDescent="0.2">
      <c r="A45" s="328" t="s">
        <v>63</v>
      </c>
      <c r="B45" s="329"/>
      <c r="C45" s="257">
        <v>308</v>
      </c>
      <c r="D45" s="330">
        <v>538</v>
      </c>
      <c r="E45" s="330">
        <v>185</v>
      </c>
      <c r="F45" s="258">
        <v>166</v>
      </c>
      <c r="G45" s="319">
        <f>132+448</f>
        <v>580</v>
      </c>
      <c r="H45" s="320">
        <f t="shared" si="42"/>
        <v>1777</v>
      </c>
      <c r="I45" s="321">
        <v>1016</v>
      </c>
      <c r="J45" s="261">
        <f t="shared" si="5"/>
        <v>761</v>
      </c>
      <c r="K45" s="81"/>
      <c r="L45" s="331" t="s">
        <v>63</v>
      </c>
      <c r="M45" s="332"/>
      <c r="N45" s="264">
        <f t="shared" ref="N45:S45" si="45">C45/C3</f>
        <v>0.58333333333333337</v>
      </c>
      <c r="O45" s="264">
        <f t="shared" si="45"/>
        <v>0.55010224948875253</v>
      </c>
      <c r="P45" s="264">
        <f t="shared" si="45"/>
        <v>0.60655737704918034</v>
      </c>
      <c r="Q45" s="264">
        <f t="shared" si="45"/>
        <v>0.56462585034013602</v>
      </c>
      <c r="R45" s="265">
        <f t="shared" si="45"/>
        <v>0.57999999999999996</v>
      </c>
      <c r="S45" s="266">
        <f t="shared" si="45"/>
        <v>0.57230273752012883</v>
      </c>
      <c r="T45" s="270">
        <f t="shared" si="40"/>
        <v>0.57175014068655039</v>
      </c>
      <c r="U45" s="254">
        <f t="shared" si="41"/>
        <v>0.42824985931344961</v>
      </c>
    </row>
    <row r="46" spans="1:21" ht="24.6" customHeight="1" thickBot="1" x14ac:dyDescent="0.25">
      <c r="A46" s="333" t="s">
        <v>64</v>
      </c>
      <c r="B46" s="334"/>
      <c r="C46" s="257">
        <v>145</v>
      </c>
      <c r="D46" s="330">
        <v>324</v>
      </c>
      <c r="E46" s="330">
        <v>112</v>
      </c>
      <c r="F46" s="258">
        <v>84</v>
      </c>
      <c r="G46" s="319">
        <v>351</v>
      </c>
      <c r="H46" s="320">
        <f t="shared" si="42"/>
        <v>1016</v>
      </c>
      <c r="I46" s="321">
        <v>1016</v>
      </c>
      <c r="J46" s="278">
        <f t="shared" si="5"/>
        <v>0</v>
      </c>
      <c r="K46" s="81"/>
      <c r="L46" s="335" t="s">
        <v>64</v>
      </c>
      <c r="M46" s="336"/>
      <c r="N46" s="264">
        <f t="shared" ref="N46:S46" si="46">C46/C45</f>
        <v>0.4707792207792208</v>
      </c>
      <c r="O46" s="264">
        <f t="shared" si="46"/>
        <v>0.60223048327137552</v>
      </c>
      <c r="P46" s="264">
        <f t="shared" si="46"/>
        <v>0.60540540540540544</v>
      </c>
      <c r="Q46" s="264">
        <f t="shared" si="46"/>
        <v>0.50602409638554213</v>
      </c>
      <c r="R46" s="265">
        <f t="shared" si="46"/>
        <v>0.60517241379310349</v>
      </c>
      <c r="S46" s="266">
        <f t="shared" si="46"/>
        <v>0.57175014068655039</v>
      </c>
      <c r="T46" s="270">
        <f t="shared" si="40"/>
        <v>1</v>
      </c>
      <c r="U46" s="254">
        <f t="shared" si="41"/>
        <v>0</v>
      </c>
    </row>
    <row r="47" spans="1:21" ht="24.6" customHeight="1" x14ac:dyDescent="0.2">
      <c r="A47" s="328" t="s">
        <v>65</v>
      </c>
      <c r="B47" s="329"/>
      <c r="C47" s="257">
        <v>132</v>
      </c>
      <c r="D47" s="258">
        <v>214</v>
      </c>
      <c r="E47" s="258">
        <v>68</v>
      </c>
      <c r="F47" s="258">
        <v>78</v>
      </c>
      <c r="G47" s="319">
        <f>45+202</f>
        <v>247</v>
      </c>
      <c r="H47" s="320">
        <f>C47+D47+E47+F47+G47</f>
        <v>739</v>
      </c>
      <c r="I47" s="321">
        <v>276</v>
      </c>
      <c r="J47" s="261">
        <f>H47-I47</f>
        <v>463</v>
      </c>
      <c r="K47" s="81"/>
      <c r="L47" s="255" t="s">
        <v>65</v>
      </c>
      <c r="M47" s="256"/>
      <c r="N47" s="264">
        <f t="shared" ref="N47:S47" si="47">C47/C3</f>
        <v>0.25</v>
      </c>
      <c r="O47" s="264">
        <f t="shared" si="47"/>
        <v>0.21881390593047034</v>
      </c>
      <c r="P47" s="264">
        <f t="shared" si="47"/>
        <v>0.22295081967213115</v>
      </c>
      <c r="Q47" s="264">
        <f t="shared" si="47"/>
        <v>0.26530612244897961</v>
      </c>
      <c r="R47" s="265">
        <f t="shared" si="47"/>
        <v>0.247</v>
      </c>
      <c r="S47" s="266">
        <f t="shared" si="47"/>
        <v>0.23800322061191626</v>
      </c>
      <c r="T47" s="270">
        <f t="shared" si="40"/>
        <v>0.37347767253044656</v>
      </c>
      <c r="U47" s="254">
        <f t="shared" si="41"/>
        <v>0.6265223274695535</v>
      </c>
    </row>
    <row r="48" spans="1:21" ht="24.6" customHeight="1" x14ac:dyDescent="0.2">
      <c r="A48" s="337" t="s">
        <v>66</v>
      </c>
      <c r="B48" s="338"/>
      <c r="C48" s="257">
        <v>67</v>
      </c>
      <c r="D48" s="258">
        <v>210</v>
      </c>
      <c r="E48" s="258">
        <v>72</v>
      </c>
      <c r="F48" s="258">
        <v>59</v>
      </c>
      <c r="G48" s="319">
        <v>205</v>
      </c>
      <c r="H48" s="320">
        <f t="shared" si="42"/>
        <v>613</v>
      </c>
      <c r="I48" s="321">
        <v>528</v>
      </c>
      <c r="J48" s="261">
        <f t="shared" si="5"/>
        <v>85</v>
      </c>
      <c r="K48" s="81"/>
      <c r="L48" s="250" t="s">
        <v>66</v>
      </c>
      <c r="M48" s="251"/>
      <c r="N48" s="264">
        <f t="shared" ref="N48:S48" si="48">C48/C3</f>
        <v>0.12689393939393939</v>
      </c>
      <c r="O48" s="264">
        <f t="shared" si="48"/>
        <v>0.21472392638036811</v>
      </c>
      <c r="P48" s="264">
        <f t="shared" si="48"/>
        <v>0.23606557377049181</v>
      </c>
      <c r="Q48" s="264">
        <f t="shared" si="48"/>
        <v>0.20068027210884354</v>
      </c>
      <c r="R48" s="265">
        <f t="shared" si="48"/>
        <v>0.20499999999999999</v>
      </c>
      <c r="S48" s="266">
        <f t="shared" si="48"/>
        <v>0.19742351046698872</v>
      </c>
      <c r="T48" s="270">
        <f t="shared" si="40"/>
        <v>0.86133768352365414</v>
      </c>
      <c r="U48" s="254">
        <f t="shared" si="41"/>
        <v>0.13866231647634583</v>
      </c>
    </row>
    <row r="49" spans="1:21" ht="23.45" hidden="1" customHeight="1" x14ac:dyDescent="0.2">
      <c r="A49" s="339" t="s">
        <v>67</v>
      </c>
      <c r="B49" s="340"/>
      <c r="C49" s="257"/>
      <c r="D49" s="258"/>
      <c r="E49" s="258"/>
      <c r="F49" s="258"/>
      <c r="G49" s="319"/>
      <c r="H49" s="341">
        <f t="shared" si="42"/>
        <v>0</v>
      </c>
      <c r="I49" s="321"/>
      <c r="J49" s="261">
        <f t="shared" si="5"/>
        <v>0</v>
      </c>
      <c r="K49" s="81"/>
      <c r="L49" s="342" t="s">
        <v>67</v>
      </c>
      <c r="M49" s="343"/>
      <c r="N49" s="344">
        <f t="shared" ref="N49:S49" si="49">C49/C3</f>
        <v>0</v>
      </c>
      <c r="O49" s="344">
        <f t="shared" si="49"/>
        <v>0</v>
      </c>
      <c r="P49" s="344">
        <f t="shared" si="49"/>
        <v>0</v>
      </c>
      <c r="Q49" s="344">
        <f t="shared" si="49"/>
        <v>0</v>
      </c>
      <c r="R49" s="345">
        <f t="shared" si="49"/>
        <v>0</v>
      </c>
      <c r="S49" s="346">
        <f t="shared" si="49"/>
        <v>0</v>
      </c>
      <c r="T49" s="347">
        <f>I49/I3</f>
        <v>0</v>
      </c>
      <c r="U49" s="254">
        <f>J49/$J$3</f>
        <v>0</v>
      </c>
    </row>
    <row r="50" spans="1:21" ht="21.6" customHeight="1" thickBot="1" x14ac:dyDescent="0.25">
      <c r="A50" s="348" t="s">
        <v>68</v>
      </c>
      <c r="B50" s="349"/>
      <c r="C50" s="350">
        <v>25</v>
      </c>
      <c r="D50" s="351">
        <v>37</v>
      </c>
      <c r="E50" s="351">
        <v>11</v>
      </c>
      <c r="F50" s="351">
        <v>12</v>
      </c>
      <c r="G50" s="352">
        <v>36</v>
      </c>
      <c r="H50" s="353">
        <f t="shared" si="42"/>
        <v>121</v>
      </c>
      <c r="I50" s="354">
        <v>51</v>
      </c>
      <c r="J50" s="355">
        <f t="shared" si="5"/>
        <v>70</v>
      </c>
      <c r="K50" s="81"/>
      <c r="L50" s="279" t="s">
        <v>68</v>
      </c>
      <c r="M50" s="280"/>
      <c r="N50" s="344">
        <f t="shared" ref="N50:S50" si="50">C50/C3</f>
        <v>4.7348484848484848E-2</v>
      </c>
      <c r="O50" s="344">
        <f t="shared" si="50"/>
        <v>3.7832310838445807E-2</v>
      </c>
      <c r="P50" s="344">
        <f t="shared" si="50"/>
        <v>3.6065573770491806E-2</v>
      </c>
      <c r="Q50" s="344">
        <f t="shared" si="50"/>
        <v>4.0816326530612242E-2</v>
      </c>
      <c r="R50" s="345">
        <f t="shared" si="50"/>
        <v>3.5999999999999997E-2</v>
      </c>
      <c r="S50" s="346">
        <f t="shared" si="50"/>
        <v>3.8969404186795488E-2</v>
      </c>
      <c r="T50" s="347">
        <f>I50/H50</f>
        <v>0.42148760330578511</v>
      </c>
      <c r="U50" s="356">
        <f>J50/H50</f>
        <v>0.57851239669421484</v>
      </c>
    </row>
    <row r="51" spans="1:21" ht="21.6" hidden="1" customHeight="1" x14ac:dyDescent="0.2">
      <c r="A51" s="357"/>
      <c r="B51" s="358"/>
      <c r="C51" s="359"/>
      <c r="D51" s="360"/>
      <c r="E51" s="360"/>
      <c r="F51" s="360"/>
      <c r="G51" s="361"/>
      <c r="H51" s="362"/>
      <c r="I51" s="363"/>
      <c r="J51" s="364"/>
      <c r="K51" s="81"/>
      <c r="L51" s="365"/>
      <c r="M51" s="366"/>
      <c r="N51" s="367"/>
      <c r="O51" s="368"/>
      <c r="P51" s="369"/>
      <c r="Q51" s="368"/>
      <c r="R51" s="369"/>
      <c r="S51" s="370"/>
      <c r="T51" s="371"/>
      <c r="U51" s="372"/>
    </row>
    <row r="52" spans="1:21" ht="21.6" hidden="1" customHeight="1" x14ac:dyDescent="0.2">
      <c r="A52" s="373"/>
      <c r="B52" s="374"/>
      <c r="C52" s="257"/>
      <c r="D52" s="258"/>
      <c r="E52" s="258"/>
      <c r="F52" s="258"/>
      <c r="G52" s="259"/>
      <c r="H52" s="362"/>
      <c r="I52" s="321"/>
      <c r="J52" s="261"/>
      <c r="K52" s="81"/>
      <c r="L52" s="375"/>
      <c r="M52" s="376"/>
      <c r="N52" s="265"/>
      <c r="O52" s="377"/>
      <c r="P52" s="378"/>
      <c r="Q52" s="377"/>
      <c r="R52" s="378"/>
      <c r="S52" s="266"/>
      <c r="T52" s="270"/>
      <c r="U52" s="379"/>
    </row>
    <row r="53" spans="1:21" ht="21.6" hidden="1" customHeight="1" x14ac:dyDescent="0.2">
      <c r="A53" s="380"/>
      <c r="B53" s="381"/>
      <c r="C53" s="382"/>
      <c r="D53" s="383"/>
      <c r="E53" s="383"/>
      <c r="F53" s="383"/>
      <c r="G53" s="384"/>
      <c r="H53" s="362"/>
      <c r="I53" s="354"/>
      <c r="J53" s="355"/>
      <c r="K53" s="81"/>
      <c r="L53" s="385"/>
      <c r="M53" s="386"/>
      <c r="N53" s="345"/>
      <c r="O53" s="387"/>
      <c r="P53" s="388"/>
      <c r="Q53" s="387"/>
      <c r="R53" s="388"/>
      <c r="S53" s="283"/>
      <c r="T53" s="347"/>
      <c r="U53" s="389"/>
    </row>
    <row r="54" spans="1:21" s="399" customFormat="1" ht="18.75" customHeight="1" thickBot="1" x14ac:dyDescent="0.25">
      <c r="A54" s="390" t="s">
        <v>69</v>
      </c>
      <c r="B54" s="391"/>
      <c r="C54" s="466">
        <f>SUM(C55:C56)</f>
        <v>720</v>
      </c>
      <c r="D54" s="467">
        <f>SUM(D55:D56)</f>
        <v>1389</v>
      </c>
      <c r="E54" s="467">
        <f>SUM(E55:E56)</f>
        <v>428</v>
      </c>
      <c r="F54" s="467">
        <f>SUM(F55:F56)</f>
        <v>377</v>
      </c>
      <c r="G54" s="468">
        <f>SUM(G55:G56)</f>
        <v>1407</v>
      </c>
      <c r="H54" s="469">
        <f t="shared" si="42"/>
        <v>4321</v>
      </c>
      <c r="I54" s="421">
        <f>SUM(I55:I56)</f>
        <v>2048</v>
      </c>
      <c r="J54" s="470">
        <f t="shared" si="5"/>
        <v>2273</v>
      </c>
      <c r="K54" s="62"/>
      <c r="L54" s="392" t="s">
        <v>69</v>
      </c>
      <c r="M54" s="393"/>
      <c r="N54" s="394">
        <f>C54/$H$54</f>
        <v>0.166628095348299</v>
      </c>
      <c r="O54" s="395">
        <f>D54/$H$54</f>
        <v>0.32145336727609347</v>
      </c>
      <c r="P54" s="396">
        <f>E54/$H$54</f>
        <v>9.9051145568155516E-2</v>
      </c>
      <c r="Q54" s="395">
        <f>F54/$H$54</f>
        <v>8.7248322147651006E-2</v>
      </c>
      <c r="R54" s="396">
        <f>G54/$H$54</f>
        <v>0.32561906965980097</v>
      </c>
      <c r="S54" s="397">
        <v>1</v>
      </c>
      <c r="T54" s="398">
        <f t="shared" ref="T54:T59" si="51">I54/H54</f>
        <v>0.4739643601018283</v>
      </c>
      <c r="U54" s="38">
        <f t="shared" ref="U54:U59" si="52">J54/H54</f>
        <v>0.5260356398981717</v>
      </c>
    </row>
    <row r="55" spans="1:21" s="399" customFormat="1" ht="18.75" customHeight="1" x14ac:dyDescent="0.2">
      <c r="A55" s="306" t="s">
        <v>70</v>
      </c>
      <c r="B55" s="307"/>
      <c r="C55" s="471">
        <v>106</v>
      </c>
      <c r="D55" s="472">
        <v>208</v>
      </c>
      <c r="E55" s="472">
        <v>74</v>
      </c>
      <c r="F55" s="472">
        <v>53</v>
      </c>
      <c r="G55" s="473">
        <v>213</v>
      </c>
      <c r="H55" s="474">
        <f t="shared" si="42"/>
        <v>654</v>
      </c>
      <c r="I55" s="475">
        <v>294</v>
      </c>
      <c r="J55" s="437">
        <f t="shared" si="5"/>
        <v>360</v>
      </c>
      <c r="K55" s="400"/>
      <c r="L55" s="401" t="s">
        <v>70</v>
      </c>
      <c r="M55" s="402"/>
      <c r="N55" s="403">
        <f>C55/$C$54</f>
        <v>0.14722222222222223</v>
      </c>
      <c r="O55" s="404">
        <f>D55/$D$54</f>
        <v>0.14974802015838734</v>
      </c>
      <c r="P55" s="404">
        <f>E55/$E$54</f>
        <v>0.17289719626168223</v>
      </c>
      <c r="Q55" s="404">
        <f>F55/$F$54</f>
        <v>0.14058355437665782</v>
      </c>
      <c r="R55" s="405">
        <f>G55/$G$54</f>
        <v>0.1513859275053305</v>
      </c>
      <c r="S55" s="406">
        <f>H55/H54</f>
        <v>0.15135385327470494</v>
      </c>
      <c r="T55" s="371">
        <f t="shared" si="51"/>
        <v>0.44954128440366975</v>
      </c>
      <c r="U55" s="243">
        <f t="shared" si="52"/>
        <v>0.55045871559633031</v>
      </c>
    </row>
    <row r="56" spans="1:21" s="399" customFormat="1" ht="18.75" customHeight="1" thickBot="1" x14ac:dyDescent="0.25">
      <c r="A56" s="407" t="s">
        <v>71</v>
      </c>
      <c r="B56" s="408"/>
      <c r="C56" s="476">
        <v>614</v>
      </c>
      <c r="D56" s="477">
        <v>1181</v>
      </c>
      <c r="E56" s="477">
        <v>354</v>
      </c>
      <c r="F56" s="477">
        <v>324</v>
      </c>
      <c r="G56" s="478">
        <v>1194</v>
      </c>
      <c r="H56" s="479">
        <f t="shared" si="42"/>
        <v>3667</v>
      </c>
      <c r="I56" s="480">
        <v>1754</v>
      </c>
      <c r="J56" s="481">
        <f t="shared" si="5"/>
        <v>1913</v>
      </c>
      <c r="K56" s="400"/>
      <c r="L56" s="409" t="s">
        <v>71</v>
      </c>
      <c r="M56" s="410"/>
      <c r="N56" s="411">
        <f>C56/$C$54</f>
        <v>0.85277777777777775</v>
      </c>
      <c r="O56" s="412">
        <f>D56/$D$54</f>
        <v>0.85025197984161272</v>
      </c>
      <c r="P56" s="412">
        <f>E56/$E$54</f>
        <v>0.82710280373831779</v>
      </c>
      <c r="Q56" s="412">
        <f>F56/$F$54</f>
        <v>0.85941644562334218</v>
      </c>
      <c r="R56" s="413">
        <f>G56/$G$54</f>
        <v>0.84861407249466947</v>
      </c>
      <c r="S56" s="414">
        <f>H56/H54</f>
        <v>0.84864614672529504</v>
      </c>
      <c r="T56" s="347">
        <f t="shared" si="51"/>
        <v>0.47832015271338968</v>
      </c>
      <c r="U56" s="356">
        <f t="shared" si="52"/>
        <v>0.52167984728661032</v>
      </c>
    </row>
    <row r="57" spans="1:21" s="399" customFormat="1" ht="18.75" customHeight="1" thickBot="1" x14ac:dyDescent="0.25">
      <c r="A57" s="415" t="s">
        <v>72</v>
      </c>
      <c r="B57" s="416"/>
      <c r="C57" s="417">
        <v>727</v>
      </c>
      <c r="D57" s="418">
        <v>1373</v>
      </c>
      <c r="E57" s="418">
        <v>465</v>
      </c>
      <c r="F57" s="418">
        <v>363</v>
      </c>
      <c r="G57" s="419">
        <v>1486</v>
      </c>
      <c r="H57" s="420">
        <f t="shared" si="42"/>
        <v>4414</v>
      </c>
      <c r="I57" s="421">
        <v>2067</v>
      </c>
      <c r="J57" s="422">
        <f t="shared" si="5"/>
        <v>2347</v>
      </c>
      <c r="K57" s="62"/>
      <c r="L57" s="423" t="s">
        <v>72</v>
      </c>
      <c r="M57" s="424"/>
      <c r="N57" s="425">
        <f>C57/$H$57</f>
        <v>0.1647032170367014</v>
      </c>
      <c r="O57" s="426">
        <f>D57/$H$57</f>
        <v>0.31105573176257362</v>
      </c>
      <c r="P57" s="426">
        <f>E57/$H$57</f>
        <v>0.10534662437698233</v>
      </c>
      <c r="Q57" s="426">
        <f>F57/$H$57</f>
        <v>8.2238332578160392E-2</v>
      </c>
      <c r="R57" s="427">
        <f>G57/$H$57</f>
        <v>0.33665609424558224</v>
      </c>
      <c r="S57" s="397">
        <v>1</v>
      </c>
      <c r="T57" s="428">
        <f t="shared" si="51"/>
        <v>0.468282736746715</v>
      </c>
      <c r="U57" s="429">
        <f t="shared" si="52"/>
        <v>0.53171726325328506</v>
      </c>
    </row>
    <row r="58" spans="1:21" ht="15.75" customHeight="1" x14ac:dyDescent="0.2">
      <c r="A58" s="430" t="s">
        <v>73</v>
      </c>
      <c r="B58" s="431"/>
      <c r="C58" s="432">
        <v>369</v>
      </c>
      <c r="D58" s="433">
        <v>731</v>
      </c>
      <c r="E58" s="433">
        <v>244</v>
      </c>
      <c r="F58" s="433">
        <v>180</v>
      </c>
      <c r="G58" s="434">
        <v>750</v>
      </c>
      <c r="H58" s="435">
        <f t="shared" si="42"/>
        <v>2274</v>
      </c>
      <c r="I58" s="436">
        <v>1134</v>
      </c>
      <c r="J58" s="437">
        <f t="shared" si="5"/>
        <v>1140</v>
      </c>
      <c r="K58" s="400"/>
      <c r="L58" s="438" t="s">
        <v>73</v>
      </c>
      <c r="M58" s="439"/>
      <c r="N58" s="403">
        <f t="shared" ref="N58:S59" si="53">C58/C57</f>
        <v>0.50756533700137552</v>
      </c>
      <c r="O58" s="440">
        <f t="shared" si="53"/>
        <v>0.53241077931536784</v>
      </c>
      <c r="P58" s="440">
        <f t="shared" si="53"/>
        <v>0.52473118279569897</v>
      </c>
      <c r="Q58" s="440">
        <f t="shared" si="53"/>
        <v>0.49586776859504134</v>
      </c>
      <c r="R58" s="441">
        <f t="shared" si="53"/>
        <v>0.50471063257065951</v>
      </c>
      <c r="S58" s="406">
        <f t="shared" si="53"/>
        <v>0.51517897598550066</v>
      </c>
      <c r="T58" s="442">
        <f t="shared" si="51"/>
        <v>0.49868073878627966</v>
      </c>
      <c r="U58" s="443">
        <f t="shared" si="52"/>
        <v>0.50131926121372028</v>
      </c>
    </row>
    <row r="59" spans="1:21" ht="22.9" customHeight="1" thickBot="1" x14ac:dyDescent="0.25">
      <c r="A59" s="444" t="s">
        <v>74</v>
      </c>
      <c r="B59" s="445"/>
      <c r="C59" s="446">
        <v>180</v>
      </c>
      <c r="D59" s="447">
        <v>359</v>
      </c>
      <c r="E59" s="447">
        <v>112</v>
      </c>
      <c r="F59" s="447">
        <v>85</v>
      </c>
      <c r="G59" s="448">
        <v>398</v>
      </c>
      <c r="H59" s="449">
        <f t="shared" si="42"/>
        <v>1134</v>
      </c>
      <c r="I59" s="450">
        <v>1134</v>
      </c>
      <c r="J59" s="451">
        <f t="shared" si="5"/>
        <v>0</v>
      </c>
      <c r="L59" s="452" t="s">
        <v>75</v>
      </c>
      <c r="M59" s="453"/>
      <c r="N59" s="454">
        <f>C59/C58</f>
        <v>0.48780487804878048</v>
      </c>
      <c r="O59" s="455">
        <f t="shared" si="53"/>
        <v>0.49110807113543092</v>
      </c>
      <c r="P59" s="455">
        <f t="shared" si="53"/>
        <v>0.45901639344262296</v>
      </c>
      <c r="Q59" s="455">
        <f t="shared" si="53"/>
        <v>0.47222222222222221</v>
      </c>
      <c r="R59" s="456">
        <f t="shared" si="53"/>
        <v>0.53066666666666662</v>
      </c>
      <c r="S59" s="457">
        <f t="shared" si="53"/>
        <v>0.49868073878627966</v>
      </c>
      <c r="T59" s="458">
        <f t="shared" si="51"/>
        <v>1</v>
      </c>
      <c r="U59" s="459">
        <f t="shared" si="52"/>
        <v>0</v>
      </c>
    </row>
    <row r="60" spans="1:21" x14ac:dyDescent="0.3">
      <c r="A60" s="460"/>
      <c r="B60" s="460"/>
      <c r="C60" s="461"/>
      <c r="D60" s="462"/>
      <c r="E60" s="462"/>
      <c r="F60" s="462"/>
      <c r="G60" s="460"/>
      <c r="H60" s="463"/>
    </row>
    <row r="61" spans="1:21" x14ac:dyDescent="0.3">
      <c r="A61" s="460"/>
      <c r="B61" s="460"/>
      <c r="C61" s="460"/>
      <c r="D61" s="462"/>
      <c r="E61" s="462"/>
      <c r="F61" s="462"/>
      <c r="G61" s="460"/>
      <c r="H61" s="460"/>
    </row>
    <row r="62" spans="1:21" ht="19.899999999999999" customHeight="1" x14ac:dyDescent="0.2">
      <c r="F62" s="11"/>
    </row>
    <row r="63" spans="1:21" ht="18.600000000000001" customHeight="1" x14ac:dyDescent="0.2">
      <c r="F63" s="11"/>
    </row>
    <row r="64" spans="1:21" ht="18.600000000000001" customHeight="1" x14ac:dyDescent="0.2">
      <c r="F64" s="11"/>
    </row>
    <row r="65" spans="4:6" ht="16.149999999999999" customHeight="1" x14ac:dyDescent="0.2">
      <c r="F65" s="11"/>
    </row>
    <row r="66" spans="4:6" x14ac:dyDescent="0.3">
      <c r="D66" s="460"/>
      <c r="E66" s="464"/>
    </row>
  </sheetData>
  <mergeCells count="63">
    <mergeCell ref="A59:B59"/>
    <mergeCell ref="L59:M59"/>
    <mergeCell ref="A54:B54"/>
    <mergeCell ref="A55:B55"/>
    <mergeCell ref="A56:B56"/>
    <mergeCell ref="A57:B57"/>
    <mergeCell ref="A58:B58"/>
    <mergeCell ref="L58:M58"/>
    <mergeCell ref="A51:B51"/>
    <mergeCell ref="L51:M51"/>
    <mergeCell ref="A52:B52"/>
    <mergeCell ref="L52:M52"/>
    <mergeCell ref="A53:B53"/>
    <mergeCell ref="L53:M53"/>
    <mergeCell ref="A48:B48"/>
    <mergeCell ref="L48:M48"/>
    <mergeCell ref="A49:B49"/>
    <mergeCell ref="L49:M49"/>
    <mergeCell ref="A50:B50"/>
    <mergeCell ref="L50:M50"/>
    <mergeCell ref="A45:B45"/>
    <mergeCell ref="L45:M45"/>
    <mergeCell ref="A46:B46"/>
    <mergeCell ref="L46:M46"/>
    <mergeCell ref="A47:B47"/>
    <mergeCell ref="L47:M47"/>
    <mergeCell ref="A41:I41"/>
    <mergeCell ref="A42:B42"/>
    <mergeCell ref="L42:M42"/>
    <mergeCell ref="A43:B43"/>
    <mergeCell ref="A44:B44"/>
    <mergeCell ref="L44:M44"/>
    <mergeCell ref="A37:B37"/>
    <mergeCell ref="L37:M37"/>
    <mergeCell ref="A38:B38"/>
    <mergeCell ref="A39:B39"/>
    <mergeCell ref="L39:M39"/>
    <mergeCell ref="A40:B40"/>
    <mergeCell ref="L40:M40"/>
    <mergeCell ref="A28:A33"/>
    <mergeCell ref="L30:L31"/>
    <mergeCell ref="A34:B34"/>
    <mergeCell ref="L34:M34"/>
    <mergeCell ref="A36:B36"/>
    <mergeCell ref="L36:M36"/>
    <mergeCell ref="A7:A12"/>
    <mergeCell ref="L7:L12"/>
    <mergeCell ref="A14:A18"/>
    <mergeCell ref="L14:L18"/>
    <mergeCell ref="A19:B19"/>
    <mergeCell ref="A27:B27"/>
    <mergeCell ref="A4:B4"/>
    <mergeCell ref="L4:M4"/>
    <mergeCell ref="A5:B5"/>
    <mergeCell ref="L5:M5"/>
    <mergeCell ref="A6:B6"/>
    <mergeCell ref="L6:M6"/>
    <mergeCell ref="A1:B2"/>
    <mergeCell ref="C1:J1"/>
    <mergeCell ref="N1:T1"/>
    <mergeCell ref="L2:M2"/>
    <mergeCell ref="A3:B3"/>
    <mergeCell ref="L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2024-03-18T09:28:09Z</dcterms:created>
  <dcterms:modified xsi:type="dcterms:W3CDTF">2024-03-18T09:32:43Z</dcterms:modified>
</cp:coreProperties>
</file>